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docProps/core.xml" ContentType="application/vnd.openxmlformats-package.core-properties+xml"/>
  <Override PartName="/xl/drawings/drawing1.xml" ContentType="application/vnd.openxmlformats-officedocument.drawing+xml"/>
  <Override PartName="/xl/worksheets/sheet1.xml" ContentType="application/vnd.openxmlformats-officedocument.spreadsheetml.worksheet+xml"/>
  <Override PartName="/docProps/app.xml" ContentType="application/vnd.openxmlformats-officedocument.extended-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1"/>
  </bookViews>
  <sheets>
    <sheet name="HMTL" sheetId="1" state="visible" r:id="rId2"/>
    <sheet name="Principale" sheetId="2" state="visible" r:id="rId3"/>
    <sheet name="ligneModèle" sheetId="3" state="visible" r:id="rId4"/>
    <sheet name="SaisieMenuFr" sheetId="4" state="visible" r:id="rId5"/>
    <sheet name="ListesDeroulantes" sheetId="5" state="visible" r:id="rId6"/>
    <sheet name="Paramètres" sheetId="6" state="visible" r:id="rId7"/>
  </sheets>
  <definedNames>
    <definedName name="_xlnm._FilterDatabase" localSheetId="0" hidden="1">HMTL!$A$4:$L$41</definedName>
    <definedName name="_xlnm._FilterDatabase" localSheetId="2" hidden="1">ligneModèle!$A$4:$L$41</definedName>
    <definedName name="_xlnm._FilterDatabase" localSheetId="3" hidden="1">SaisieMenuFr!$A$4:$L$41</definedName>
    <definedName name="_xlnm._FilterDatabase" localSheetId="4" hidden="1">ListesDeroulantes!$A$4:$L$41</definedName>
    <definedName name="_xlnm._FilterDatabase" localSheetId="5" hidden="1">Paramètres!$A$4:$L$41</definedName>
    <definedName name="_xlnm._FilterDatabase" localSheetId="2" hidden="1">ligneModèle!$A$4:$L$41</definedName>
    <definedName name="_xlnm._FilterDatabase" localSheetId="3" hidden="1">SaisieMenuFr!$A$4:$L$41</definedName>
  </definedNames>
  <calcPr/>
  <extLst>
    <ext xmlns:x15="http://schemas.microsoft.com/office/spreadsheetml/2010/11/main" uri="{D0CA8CA8-9F24-4464-BF8E-62219DCF47F9}"/>
  </extLst>
</workbook>
</file>

<file path=xl/sharedStrings.xml><?xml version="1.0" encoding="utf-8"?>
<sst xmlns="http://schemas.openxmlformats.org/spreadsheetml/2006/main" count="625" uniqueCount="625">
  <si>
    <t xml:space="preserve">NE RIEN MODIFIER DANS CETTE PAGE</t>
  </si>
  <si>
    <t xml:space="preserve">HTML du fichier</t>
  </si>
  <si>
    <t xml:space="preserve">haut du code html </t>
  </si>
  <si>
    <t xml:space="preserve">&lt;!DOCTYPE html&gt;
&lt;html style="font-size: 16px;" lang="fr"&gt;
&lt;head&gt;
  &lt;meta name="viewport" content="width=device-width, initial-scale=1.0"&gt;
  &lt;meta charset="utf-8"&gt;
  &lt;meta name="keywords" content="The menu !"&gt;
  &lt;meta name="description" content=" "&gt;
  &lt;title&gt;The menu&lt;/title&gt;
  &lt;link rel="stylesheet" href="nicepage.css" media="screen"&gt;
  &lt;link rel="stylesheet" href="The-menu.css" media="screen"&gt;
  &lt;script class="u-script" type="text/javascript" src="jquery-1.9.1.min.js"&gt;&lt;/script&gt;
  &lt;script class="u-script" type="text/javascript" src="nicepage.js"&gt;&lt;/script&gt;
  &lt;meta name="generator" content="Nicepage 5.15.1, nicepage.com"&gt;
  &lt;!--Récupération des polices pas indispensable / à retirer ?--&gt;
  &lt;link id="u-theme-google-font" rel="stylesheet"
    href="https://fonts.googleapis.com/css?family=Roboto:100,100i,300,300i,400,400i,500,500i,700,700i,900,900i|Open+Sans:300,300i,400,400i,500,500i,600,600i,700,700i,800,800i"&gt;
  &lt;link id="u-page-google-font" rel="stylesheet"
    href="https://fonts.googleapis.com/css?family=Montserrat:100,100i,200,200i,300,300i,400,400i,500,500i,600,600i,700,700i,800,800i,900,900i"&gt;
  &lt;meta name="theme-color" content="#478ac9"&gt;
  &lt;meta property="og:title" content="The menu"&gt;
  &lt;meta property="og:type" content="website"&gt;
  &lt;link rel="canonical" href="/"&gt;
  &lt;meta data-intl-tel-input-cdn-path="intlTelInput/"&gt;
&lt;/head&gt;
&lt;body class="u-body u-xl-mode" data-lang="fr"&gt;
  &lt;section class="u-align-center u-clearfix u-section-1" id="sec-b8e8"&gt;
    &lt;div class="u-clearfix u-sheet u-sheet-1"&gt;
      &lt;h2 class="u-text u-text-default u-text-1"&gt;The menu !&lt;br&gt;
      &lt;/h2&gt;
      &lt;div class="u-accordion u-expanded-width u-spacing-3 u-accordion-1"&gt;</t>
  </si>
  <si>
    <t xml:space="preserve">Contient tout le code HTML jusqu'avant le premier "DIV" d'une entrée de menu.</t>
  </si>
  <si>
    <t xml:space="preserve">bas du code html</t>
  </si>
  <si>
    <t xml:space="preserve">&lt;/div&gt;
    &lt;/div&gt;
  &lt;/section&gt;
  &lt;footer class="u-align-center u-clearfix u-footer u-grey-80 u-footer" id="sec-c006"&gt;&lt;div class="u-clearfix u-sheet u-sheet-1"&gt;
    &lt;p class="u-small-text u-text u-text-variant u-text-1"&gt;Contact : &lt;a href="mailto:julien.granjon@ac-grenoble.fr?subject=The%20menu" class="u-active-none u-border-none u-btn u-button-link u-button-style u-hover-none u-none u-text-palette-1-base u-btn-1"&gt;julien.granjon@ac-grenoble.fr&lt;/a&gt;
      &lt;br&gt;Licence : &lt;a href="https://creativecommons.org/licenses/by/4.0/deed.fr" class="u-active-none u-border-none u-btn u-button-link u-button-style u-hover-none u-none u-text-palette-1-base u-btn-2" target="_blank"&gt;Creative Commons Attribution CC-BY&lt;/a&gt;
      &lt;br&gt;Outils : rendu html réalisé avec &lt;a href="https://nicepage.com/k/children-website-templates" class="u-active-none u-border-none u-btn u-button-link u-button-style u-hover-none u-none u-text-palette-1-base u-btn-3" target="_blank" rel="nofollow"&gt;Nicepage&lt;/a&gt;      
      &lt;br&gt;Images : (c) flaticon sauf exception (images personnelles) &lt;a href="https://www.flaticon.com" class="u-active-none u-border-none u-btn u-button-link u-button-style u-hover-none u-none u-text-palette-1-base u-btn-3" target="_blank" rel="nofollow"&gt;flaticon.com&lt;/a&gt;
      &lt;br&gt;
      &lt;br&gt;
    &lt;/p&gt;
  &lt;/div&gt;&lt;/footer&gt;
&lt;/body&gt;
&lt;/html&gt;</t>
  </si>
  <si>
    <t xml:space="preserve">Contient le code HTML du bas de page, juste après le /DIV de fermeture du dernier menu</t>
  </si>
  <si>
    <t xml:space="preserve">HTML d'un menu</t>
  </si>
  <si>
    <t xml:space="preserve">1) Avant la date de titre de l'onglet</t>
  </si>
  <si>
    <t xml:space="preserve">        &lt;!-- début d'un menu--&gt;
        &lt;div class="u-accordion-item"&gt;
          &lt;a class="u-accordion-link u-button-style u-palette-3-light-2 u-accordion-link-2" id="link-accordion-4c47"
            aria-controls="accordion-4c47" aria-selected="false"&gt;
            &lt;span class="u-accordion-link-text"&gt;</t>
  </si>
  <si>
    <t xml:space="preserve">Suivi de "04/09/2023"</t>
  </si>
  <si>
    <t xml:space="preserve">2) Après la date titre de l'onglet, jusqu'au jour dans le philactère enfant 1</t>
  </si>
  <si>
    <t xml:space="preserve">&lt;/span&gt;&lt;span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
  </si>
  <si>
    <t xml:space="preserve">Suivi de "Today is Monday"</t>
  </si>
  <si>
    <t xml:space="preserve">&lt;/span&gt;&lt;span
              class="u-accordion-link-icon u-icon u-text-grey-40 u-icon-2"&gt;&lt;svg class="u-svg-link"
                preserveAspectRatio="xMidYMin slice" viewBox="0 0 16 16" style=""&gt;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
  </si>
  <si>
    <t xml:space="preserve">3) dans le philactère </t>
  </si>
  <si>
    <t xml:space="preserve">&lt;span class="u-text-palette-4-base"
                                style="font-weight: 700;"&gt;</t>
  </si>
  <si>
    <t xml:space="preserve">Suivi de la date longue au format anglais (4th september 2023)</t>
  </si>
  <si>
    <t xml:space="preserve">4) enfant 2 et début du philactère 2</t>
  </si>
  <si>
    <t xml:space="preserve">&lt;/span&gt;.&lt;br&gt;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
  </si>
  <si>
    <t xml:space="preserve">Suivi du texte du menu ("today on the menu there is" ou "today there is a Greek menu" (par ex)</t>
  </si>
  <si>
    <t xml:space="preserve">5) jusqu'à l'ouverture de la seconde ligne qui contiendra x colonnes :</t>
  </si>
  <si>
    <t xml:space="preserve">&lt;/blockquote&gt;
                          &lt;img class="u-image u-image-contain u-image-default u-preserve-proportions u-image-2"
                            src="./images/00-child2.png" alt=" " data-image-width="512" data-image-height="512"&gt;
                        &lt;/div&gt;
                      &lt;/div&gt;
                    &lt;/div&gt;
                  &lt;/div&gt;
                  &lt;div class="u-size-30"&gt;
                    &lt;div class="u-layout-row"&gt;</t>
  </si>
  <si>
    <t xml:space="preserve">5.1 - ouverture d'une nouvelle colonne dans la ligne 2 </t>
  </si>
  <si>
    <t>entrée</t>
  </si>
  <si>
    <t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
  </si>
  <si>
    <t xml:space="preserve">Suivi par ex de : Salad with walnuts and tomatoes</t>
  </si>
  <si>
    <t xml:space="preserve">plat principal</t>
  </si>
  <si>
    <t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t>
  </si>
  <si>
    <t>dessert</t>
  </si>
  <si>
    <t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t>
  </si>
  <si>
    <t xml:space="preserve">5.2 - jusqu'à la première image :</t>
  </si>
  <si>
    <t xml:space="preserve">&lt;br&gt;
                          &lt;/p&gt;
                          &lt;img
                            class="u-align-center u-image u-image-contain u-image-default u-preserve-proportions u-image-3"
                            src="</t>
  </si>
  <si>
    <t xml:space="preserve">suivi par le chemin de l'image. Ex : images/salad.png
puis du code de fermeture d'image</t>
  </si>
  <si>
    <t xml:space="preserve">5.3 - Code de fermeture de toutes les balises images "item de menu" :</t>
  </si>
  <si>
    <t xml:space="preserve">" alt=" " data-image-width="512" data-image-height="512"&gt;</t>
  </si>
  <si>
    <t xml:space="preserve">5.4 - Code pour la seconde image :</t>
  </si>
  <si>
    <t xml:space="preserve">&lt;img class="u-image u-image-contain u-image-default u-preserve-proportions u-image-4"
                            src="</t>
  </si>
  <si>
    <t xml:space="preserve">suivi du chemin de l'image puis du code de fermeture d'image</t>
  </si>
  <si>
    <t xml:space="preserve">5.5 - Code pour la 3e image :</t>
  </si>
  <si>
    <t xml:space="preserve">&lt;img class="u-image u-image-contain u-image-default u-preserve-proportions u-image-5"
                            src="</t>
  </si>
  <si>
    <r>
      <rPr>
        <sz val="11"/>
        <color theme="1"/>
        <rFont val="Calibri"/>
        <scheme val="minor"/>
      </rPr>
      <t xml:space="preserve">suivi du chemin de l'image </t>
    </r>
    <r>
      <rPr>
        <b/>
        <sz val="11"/>
        <color theme="1"/>
        <rFont val="Calibri"/>
        <scheme val="minor"/>
      </rPr>
      <t xml:space="preserve">puis du code de fermeture d'image</t>
    </r>
  </si>
  <si>
    <t xml:space="preserve">5.6 - Code de fermeture de la colonne</t>
  </si>
  <si>
    <t xml:space="preserve">                        &lt;/div&gt;
                      &lt;/div&gt;</t>
  </si>
  <si>
    <t xml:space="preserve">6) Code de fermeture de la ligne ainsi que du menu</t>
  </si>
  <si>
    <t xml:space="preserve">
                &lt;/div&gt;
              &lt;/div&gt;
            &lt;/div&gt;
          &lt;/div&gt;
        &lt;/div&gt;
        &lt;!-- fin d'un menu--&gt;</t>
  </si>
  <si>
    <t xml:space="preserve">Est suivi de l'ouverture d'un nouveau menu ou de la fin de page</t>
  </si>
  <si>
    <t>x</t>
  </si>
  <si>
    <t xml:space="preserve">Pour commencer, saisis la date de début des menus (JJ/MM/AAAA).</t>
  </si>
  <si>
    <t xml:space="preserve">Clique ensuite sur "Suite".</t>
  </si>
  <si>
    <t xml:space="preserve">Date de début des menus :</t>
  </si>
  <si>
    <t>15/02/2025</t>
  </si>
  <si>
    <t xml:space="preserve">Date de fin des menus : </t>
  </si>
  <si>
    <t>17/02/2025</t>
  </si>
  <si>
    <t>Date</t>
  </si>
  <si>
    <t xml:space="preserve">Jour ?</t>
  </si>
  <si>
    <t xml:space="preserve">Spécificité menu ?</t>
  </si>
  <si>
    <t xml:space="preserve">Entrée 1</t>
  </si>
  <si>
    <t xml:space="preserve">Entrée 2</t>
  </si>
  <si>
    <t xml:space="preserve">Autre ? (texte libre en anglais)</t>
  </si>
  <si>
    <t xml:space="preserve">Plat 1</t>
  </si>
  <si>
    <t xml:space="preserve">Plat 2</t>
  </si>
  <si>
    <t xml:space="preserve">Plat 3</t>
  </si>
  <si>
    <t xml:space="preserve">Désert 1</t>
  </si>
  <si>
    <t xml:space="preserve">Désert 2</t>
  </si>
  <si>
    <t xml:space="preserve">Désert 3</t>
  </si>
  <si>
    <t>numjour</t>
  </si>
  <si>
    <t>jour</t>
  </si>
  <si>
    <t xml:space="preserve">jour format En</t>
  </si>
  <si>
    <t xml:space="preserve">Mois En</t>
  </si>
  <si>
    <t xml:space="preserve">Date pour titre onglet</t>
  </si>
  <si>
    <t xml:space="preserve">Date pour philactère 1 - part 1</t>
  </si>
  <si>
    <t xml:space="preserve">Date pour philactère 1 - part 2</t>
  </si>
  <si>
    <t xml:space="preserve">menu spé</t>
  </si>
  <si>
    <t xml:space="preserve">Réponse menu</t>
  </si>
  <si>
    <t xml:space="preserve">Code Html de la ligne "enfants"</t>
  </si>
  <si>
    <t xml:space="preserve">Entrée 1 - En</t>
  </si>
  <si>
    <t xml:space="preserve">Entrée 1 - chemin image</t>
  </si>
  <si>
    <t xml:space="preserve">Entrée 2 - En</t>
  </si>
  <si>
    <t xml:space="preserve">Entrée 2 -chemin image</t>
  </si>
  <si>
    <t xml:space="preserve">Texte complet</t>
  </si>
  <si>
    <t xml:space="preserve">Plat 1 - En</t>
  </si>
  <si>
    <t xml:space="preserve">Plat 1 - chemin image</t>
  </si>
  <si>
    <t xml:space="preserve">Plat 2 - En</t>
  </si>
  <si>
    <t xml:space="preserve">Plat 2 - chemin image</t>
  </si>
  <si>
    <t xml:space="preserve">Plat 3 - En</t>
  </si>
  <si>
    <t xml:space="preserve">Plat 3 - chemin image</t>
  </si>
  <si>
    <t xml:space="preserve">Dessert 1 - En</t>
  </si>
  <si>
    <t xml:space="preserve">Dessert 1 - chemin image</t>
  </si>
  <si>
    <t xml:space="preserve">Dessert 2 - En</t>
  </si>
  <si>
    <t xml:space="preserve">Dessert 2 - chemin image</t>
  </si>
  <si>
    <t xml:space="preserve">Dessert 3 - En</t>
  </si>
  <si>
    <t xml:space="preserve">Dessert 3 - chemin image</t>
  </si>
  <si>
    <t xml:space="preserve">Code ligne 2</t>
  </si>
  <si>
    <t xml:space="preserve">Code complet d'un menu</t>
  </si>
  <si>
    <t>bio</t>
  </si>
  <si>
    <t xml:space="preserve">carottes rapées</t>
  </si>
  <si>
    <t>pâtes</t>
  </si>
  <si>
    <t>lentilles</t>
  </si>
  <si>
    <t xml:space="preserve">gâteau au chocolat</t>
  </si>
  <si>
    <t xml:space="preserve">Cellules à remplir en respectant la méthode ~~~~~~~~~~~~~~~~~~~~~~~~~~~~~~~~~~~~~~~~~~~~~~~~~~~~~~~~~~~~~~~~~~~~~~~~&gt;|</t>
  </si>
  <si>
    <t>Html</t>
  </si>
  <si>
    <t xml:space="preserve">Cellules calculées, ne pas modifier !</t>
  </si>
  <si>
    <t xml:space="preserve">  ---------------------------&gt; </t>
  </si>
  <si>
    <t>//</t>
  </si>
  <si>
    <t xml:space="preserve">Code de tous les menus :</t>
  </si>
  <si>
    <t>avocat</t>
  </si>
  <si>
    <t xml:space="preserve">zéro gaspillage</t>
  </si>
  <si>
    <t xml:space="preserve">à faire ou améliorer</t>
  </si>
  <si>
    <t xml:space="preserve">En special menu</t>
  </si>
  <si>
    <t xml:space="preserve">Nom fichier image</t>
  </si>
  <si>
    <t xml:space="preserve">En - starters 1</t>
  </si>
  <si>
    <t xml:space="preserve">En - starters 2</t>
  </si>
  <si>
    <t xml:space="preserve">En - main course 1</t>
  </si>
  <si>
    <t xml:space="preserve">Nom fichier image 1</t>
  </si>
  <si>
    <t xml:space="preserve">En - desert 1</t>
  </si>
  <si>
    <t xml:space="preserve">100% local</t>
  </si>
  <si>
    <t xml:space="preserve">100% locally sourced</t>
  </si>
  <si>
    <t>avocado</t>
  </si>
  <si>
    <t>betterave</t>
  </si>
  <si>
    <t>beetroot.png</t>
  </si>
  <si>
    <t>beetroot</t>
  </si>
  <si>
    <t xml:space="preserve">// Plats complets //</t>
  </si>
  <si>
    <t xml:space="preserve">// Lactés //</t>
  </si>
  <si>
    <t>américain</t>
  </si>
  <si>
    <t>American</t>
  </si>
  <si>
    <t>carrots.png</t>
  </si>
  <si>
    <t xml:space="preserve">grated carrots</t>
  </si>
  <si>
    <t xml:space="preserve">chili con carne</t>
  </si>
  <si>
    <t>chiliconcarne.png</t>
  </si>
  <si>
    <t>compote</t>
  </si>
  <si>
    <t>fruitpurée.png</t>
  </si>
  <si>
    <t xml:space="preserve">Fruit purée</t>
  </si>
  <si>
    <t>anglais</t>
  </si>
  <si>
    <t>English</t>
  </si>
  <si>
    <t>carottes</t>
  </si>
  <si>
    <t>carrots</t>
  </si>
  <si>
    <t>concombre</t>
  </si>
  <si>
    <t>cucumber.png</t>
  </si>
  <si>
    <t>cucumber</t>
  </si>
  <si>
    <t xml:space="preserve">chili sin carne</t>
  </si>
  <si>
    <t xml:space="preserve">crème dessert</t>
  </si>
  <si>
    <t>creamdessert.png</t>
  </si>
  <si>
    <t xml:space="preserve">cream dessert</t>
  </si>
  <si>
    <t>organic</t>
  </si>
  <si>
    <t>fromage</t>
  </si>
  <si>
    <t>cheese.png</t>
  </si>
  <si>
    <t>cheese</t>
  </si>
  <si>
    <t>couscous</t>
  </si>
  <si>
    <t>couscous.png</t>
  </si>
  <si>
    <t xml:space="preserve">crème au caramel</t>
  </si>
  <si>
    <t xml:space="preserve">caramel cream</t>
  </si>
  <si>
    <t>chinois</t>
  </si>
  <si>
    <t>chinese</t>
  </si>
  <si>
    <t xml:space="preserve">fromage blanc</t>
  </si>
  <si>
    <t>fromageblanc.png</t>
  </si>
  <si>
    <t xml:space="preserve">couscous végétarien</t>
  </si>
  <si>
    <t xml:space="preserve">vegetarian couscous</t>
  </si>
  <si>
    <t>flan</t>
  </si>
  <si>
    <t xml:space="preserve">custard - flan.png</t>
  </si>
  <si>
    <t>custard</t>
  </si>
  <si>
    <t xml:space="preserve">de noël</t>
  </si>
  <si>
    <t xml:space="preserve">chrismast menu</t>
  </si>
  <si>
    <t>falafels</t>
  </si>
  <si>
    <t>falafels.png</t>
  </si>
  <si>
    <t>houmous</t>
  </si>
  <si>
    <t>houmous.png</t>
  </si>
  <si>
    <t>crozets</t>
  </si>
  <si>
    <t>pasta.png</t>
  </si>
  <si>
    <t xml:space="preserve">de printemps</t>
  </si>
  <si>
    <t>spring</t>
  </si>
  <si>
    <t>maïs</t>
  </si>
  <si>
    <t>corn.png</t>
  </si>
  <si>
    <t>corn</t>
  </si>
  <si>
    <t>croziflette</t>
  </si>
  <si>
    <t>froid</t>
  </si>
  <si>
    <t>cold</t>
  </si>
  <si>
    <t>macédoine</t>
  </si>
  <si>
    <t>vegetables.png</t>
  </si>
  <si>
    <t xml:space="preserve">diced mixed vegetables</t>
  </si>
  <si>
    <t>melon</t>
  </si>
  <si>
    <t>melon.png</t>
  </si>
  <si>
    <t xml:space="preserve">crèpe fourrée</t>
  </si>
  <si>
    <t>stuffedcrepe.png</t>
  </si>
  <si>
    <t xml:space="preserve">stuffed crepe</t>
  </si>
  <si>
    <t xml:space="preserve">fromage de chèvre</t>
  </si>
  <si>
    <t xml:space="preserve">goat cheese</t>
  </si>
  <si>
    <t xml:space="preserve">goût acide</t>
  </si>
  <si>
    <t xml:space="preserve">acid taste</t>
  </si>
  <si>
    <t>mozzarella</t>
  </si>
  <si>
    <t>mozzarella.png</t>
  </si>
  <si>
    <t xml:space="preserve">mousse au chocolat</t>
  </si>
  <si>
    <t>chocolate_mousse.png</t>
  </si>
  <si>
    <t xml:space="preserve">chocolate mousse</t>
  </si>
  <si>
    <t xml:space="preserve">goût amer</t>
  </si>
  <si>
    <t xml:space="preserve">bitter taste</t>
  </si>
  <si>
    <t>pastèque</t>
  </si>
  <si>
    <t>watermelon.png</t>
  </si>
  <si>
    <t>watermelon</t>
  </si>
  <si>
    <t>noix</t>
  </si>
  <si>
    <t>walnuts.png</t>
  </si>
  <si>
    <t>walnuts</t>
  </si>
  <si>
    <t>feuilleté</t>
  </si>
  <si>
    <t>nopicture.png</t>
  </si>
  <si>
    <t xml:space="preserve">puff pastry</t>
  </si>
  <si>
    <t>petit-suisse</t>
  </si>
  <si>
    <t>petitsuisse.png</t>
  </si>
  <si>
    <t xml:space="preserve">goût salé</t>
  </si>
  <si>
    <t xml:space="preserve">salty taste</t>
  </si>
  <si>
    <t xml:space="preserve">petits pois</t>
  </si>
  <si>
    <t>peas.png</t>
  </si>
  <si>
    <t>peas</t>
  </si>
  <si>
    <t xml:space="preserve">gratin de courgette</t>
  </si>
  <si>
    <t>zucchini.png</t>
  </si>
  <si>
    <t xml:space="preserve">zucchini gratin</t>
  </si>
  <si>
    <t>yahourt</t>
  </si>
  <si>
    <t>yogurt.png</t>
  </si>
  <si>
    <t>yogurt</t>
  </si>
  <si>
    <t xml:space="preserve">goût sucré</t>
  </si>
  <si>
    <t xml:space="preserve">sweet taste</t>
  </si>
  <si>
    <t>radis</t>
  </si>
  <si>
    <t>radishes.png</t>
  </si>
  <si>
    <t>radishes</t>
  </si>
  <si>
    <t xml:space="preserve">petits poids</t>
  </si>
  <si>
    <t xml:space="preserve">gratin de pommes de terre</t>
  </si>
  <si>
    <t>potatoes.png</t>
  </si>
  <si>
    <t xml:space="preserve">potatoes gratin</t>
  </si>
  <si>
    <t xml:space="preserve">yahourt aux fruits</t>
  </si>
  <si>
    <t>fruityogurt.png</t>
  </si>
  <si>
    <t xml:space="preserve">fruit yogurt</t>
  </si>
  <si>
    <t>grec</t>
  </si>
  <si>
    <t>Greek</t>
  </si>
  <si>
    <t>salade</t>
  </si>
  <si>
    <t>salad.png</t>
  </si>
  <si>
    <t>salad</t>
  </si>
  <si>
    <t xml:space="preserve">gratin de ravioles</t>
  </si>
  <si>
    <t>ravioli.png</t>
  </si>
  <si>
    <t xml:space="preserve">small ravioli gratin</t>
  </si>
  <si>
    <t xml:space="preserve">yahourt à la chataigne</t>
  </si>
  <si>
    <t>chestnutyogurt.png</t>
  </si>
  <si>
    <t xml:space="preserve">chestnut yogurt</t>
  </si>
  <si>
    <t>italien</t>
  </si>
  <si>
    <t>Italian</t>
  </si>
  <si>
    <t xml:space="preserve">salade Coleslaw</t>
  </si>
  <si>
    <t>cabbage.png</t>
  </si>
  <si>
    <t xml:space="preserve">cabbage salad</t>
  </si>
  <si>
    <t xml:space="preserve">soupe de tomates</t>
  </si>
  <si>
    <t>tomatoes.png</t>
  </si>
  <si>
    <t xml:space="preserve">tomato soup</t>
  </si>
  <si>
    <t xml:space="preserve">lasagnes au boeuf</t>
  </si>
  <si>
    <t>lasagnavege.png</t>
  </si>
  <si>
    <t xml:space="preserve">beef lasagna</t>
  </si>
  <si>
    <t xml:space="preserve">yahourt à la myrtille</t>
  </si>
  <si>
    <t xml:space="preserve">blueberry yogurt</t>
  </si>
  <si>
    <t xml:space="preserve">Mardi gras</t>
  </si>
  <si>
    <t xml:space="preserve">salade d'endive</t>
  </si>
  <si>
    <t>chicory.png</t>
  </si>
  <si>
    <t xml:space="preserve">chicory salad</t>
  </si>
  <si>
    <t>taboulé</t>
  </si>
  <si>
    <t>tabbouleh.png</t>
  </si>
  <si>
    <t>tabbouleh</t>
  </si>
  <si>
    <t xml:space="preserve">lasagnes végétariennes</t>
  </si>
  <si>
    <t xml:space="preserve">vegetarian lasagna</t>
  </si>
  <si>
    <t>--</t>
  </si>
  <si>
    <t>portugais</t>
  </si>
  <si>
    <t>Portuguese</t>
  </si>
  <si>
    <t xml:space="preserve">salade de choux</t>
  </si>
  <si>
    <t>tomates</t>
  </si>
  <si>
    <t>tomatoes</t>
  </si>
  <si>
    <t xml:space="preserve">paella au poisson</t>
  </si>
  <si>
    <t>rice.png</t>
  </si>
  <si>
    <t xml:space="preserve">fish paella</t>
  </si>
  <si>
    <t xml:space="preserve">// Fruits //</t>
  </si>
  <si>
    <t>végétarien</t>
  </si>
  <si>
    <t>vegetarian</t>
  </si>
  <si>
    <t xml:space="preserve">salade de lentilles</t>
  </si>
  <si>
    <t>lentils.png</t>
  </si>
  <si>
    <t xml:space="preserve">lentils salad</t>
  </si>
  <si>
    <t xml:space="preserve">paella au poulet</t>
  </si>
  <si>
    <t xml:space="preserve">chicken paella</t>
  </si>
  <si>
    <t>abricots</t>
  </si>
  <si>
    <t>apricot.png</t>
  </si>
  <si>
    <t>apricots</t>
  </si>
  <si>
    <t>zero-waste</t>
  </si>
  <si>
    <t xml:space="preserve">salade de patates</t>
  </si>
  <si>
    <t xml:space="preserve">potato salad</t>
  </si>
  <si>
    <t>pizza</t>
  </si>
  <si>
    <t>pizza.png</t>
  </si>
  <si>
    <t>ananas</t>
  </si>
  <si>
    <t>pineapple.png</t>
  </si>
  <si>
    <t>pineapple</t>
  </si>
  <si>
    <t xml:space="preserve">à l'envers</t>
  </si>
  <si>
    <t>backward</t>
  </si>
  <si>
    <t xml:space="preserve">salade de pâtes</t>
  </si>
  <si>
    <t xml:space="preserve">pasta salad</t>
  </si>
  <si>
    <t xml:space="preserve">quenelles de poisson</t>
  </si>
  <si>
    <t>fishquenelle.png</t>
  </si>
  <si>
    <t xml:space="preserve">fish quenelles</t>
  </si>
  <si>
    <t>cerises</t>
  </si>
  <si>
    <t>cherries.png</t>
  </si>
  <si>
    <t>cherries</t>
  </si>
  <si>
    <t xml:space="preserve">salade italienne</t>
  </si>
  <si>
    <t xml:space="preserve">Italian salad</t>
  </si>
  <si>
    <t>ravioles</t>
  </si>
  <si>
    <t xml:space="preserve">small ravioli</t>
  </si>
  <si>
    <t>fraises</t>
  </si>
  <si>
    <t>strawberry.png</t>
  </si>
  <si>
    <t>strawberries</t>
  </si>
  <si>
    <t xml:space="preserve">salade marocaine</t>
  </si>
  <si>
    <t xml:space="preserve">Morrocan salad</t>
  </si>
  <si>
    <t>ravioli</t>
  </si>
  <si>
    <t>framboises</t>
  </si>
  <si>
    <t>raspberry.png</t>
  </si>
  <si>
    <t>raspberries</t>
  </si>
  <si>
    <t xml:space="preserve">soupe de concombres</t>
  </si>
  <si>
    <t xml:space="preserve">ravioli aux épinards</t>
  </si>
  <si>
    <t>spinashravioli.png</t>
  </si>
  <si>
    <t xml:space="preserve">spinash ravioli</t>
  </si>
  <si>
    <t>fruits</t>
  </si>
  <si>
    <t>fruits.png</t>
  </si>
  <si>
    <t xml:space="preserve">soupe de lentilles</t>
  </si>
  <si>
    <t xml:space="preserve">lentils soup</t>
  </si>
  <si>
    <t xml:space="preserve">saucisson brioché</t>
  </si>
  <si>
    <t>saucissonbrioche.png</t>
  </si>
  <si>
    <t xml:space="preserve">Saucisson brioché</t>
  </si>
  <si>
    <t>kiwi</t>
  </si>
  <si>
    <t>kiwi.png</t>
  </si>
  <si>
    <t xml:space="preserve">soupe de petits pois</t>
  </si>
  <si>
    <t xml:space="preserve">peas soup</t>
  </si>
  <si>
    <t xml:space="preserve">spaghetti carbonara</t>
  </si>
  <si>
    <t>spaghetti.png</t>
  </si>
  <si>
    <t xml:space="preserve">carbonara spaghetti</t>
  </si>
  <si>
    <t>litchis</t>
  </si>
  <si>
    <t>lytchees.png</t>
  </si>
  <si>
    <t>lychees</t>
  </si>
  <si>
    <t xml:space="preserve">soupe de tomate</t>
  </si>
  <si>
    <t xml:space="preserve">tarte au fromage</t>
  </si>
  <si>
    <t>tart.png</t>
  </si>
  <si>
    <t xml:space="preserve">cheese tart</t>
  </si>
  <si>
    <t>mandarine</t>
  </si>
  <si>
    <t>tangerine.png</t>
  </si>
  <si>
    <t xml:space="preserve">a tangerine</t>
  </si>
  <si>
    <t xml:space="preserve">soupe de potimarron</t>
  </si>
  <si>
    <t>pumkin.png</t>
  </si>
  <si>
    <t>squash</t>
  </si>
  <si>
    <t xml:space="preserve">tarte au potiron</t>
  </si>
  <si>
    <t xml:space="preserve">pumkin tart</t>
  </si>
  <si>
    <t>tartiflette</t>
  </si>
  <si>
    <t>orange</t>
  </si>
  <si>
    <t>orange.png</t>
  </si>
  <si>
    <t xml:space="preserve">an orange</t>
  </si>
  <si>
    <t xml:space="preserve">tarte à la courge</t>
  </si>
  <si>
    <t xml:space="preserve">pumkin pie</t>
  </si>
  <si>
    <t xml:space="preserve">tomates farcies</t>
  </si>
  <si>
    <t xml:space="preserve">stuffed tomatoes</t>
  </si>
  <si>
    <t>poire</t>
  </si>
  <si>
    <t>pear.png</t>
  </si>
  <si>
    <t xml:space="preserve">a pear</t>
  </si>
  <si>
    <t xml:space="preserve">// Protéines animales //</t>
  </si>
  <si>
    <t>pomme</t>
  </si>
  <si>
    <t>apple.png</t>
  </si>
  <si>
    <t xml:space="preserve">an apple</t>
  </si>
  <si>
    <t xml:space="preserve">// entrées non végétariennes //</t>
  </si>
  <si>
    <t>boeuf</t>
  </si>
  <si>
    <t>beef.png</t>
  </si>
  <si>
    <t>beef</t>
  </si>
  <si>
    <t>prune</t>
  </si>
  <si>
    <t>plum.png</t>
  </si>
  <si>
    <t xml:space="preserve">a plum</t>
  </si>
  <si>
    <t xml:space="preserve">calamars à la romaine</t>
  </si>
  <si>
    <t>squid.png</t>
  </si>
  <si>
    <t xml:space="preserve">squid à la romaine</t>
  </si>
  <si>
    <t xml:space="preserve">boulettes d'agneaux</t>
  </si>
  <si>
    <t>lamb.png</t>
  </si>
  <si>
    <t xml:space="preserve">lamb meatballs</t>
  </si>
  <si>
    <t>pêche</t>
  </si>
  <si>
    <t>peach.png</t>
  </si>
  <si>
    <t xml:space="preserve">a peach</t>
  </si>
  <si>
    <t>jambon</t>
  </si>
  <si>
    <t>porc.png</t>
  </si>
  <si>
    <t>ham</t>
  </si>
  <si>
    <t xml:space="preserve">boulettes de boeuf</t>
  </si>
  <si>
    <t xml:space="preserve">beef meatballs</t>
  </si>
  <si>
    <t>raisin</t>
  </si>
  <si>
    <t>grape.png</t>
  </si>
  <si>
    <t>grape</t>
  </si>
  <si>
    <t xml:space="preserve">mousse de canard</t>
  </si>
  <si>
    <t>duck.png</t>
  </si>
  <si>
    <t xml:space="preserve">duck mousse</t>
  </si>
  <si>
    <t xml:space="preserve">cordon bleu</t>
  </si>
  <si>
    <t>omelette</t>
  </si>
  <si>
    <t>eggs.png</t>
  </si>
  <si>
    <t>crevettes</t>
  </si>
  <si>
    <t>shrimp.png</t>
  </si>
  <si>
    <t>shrimps</t>
  </si>
  <si>
    <t xml:space="preserve">// Gâteaux et autres</t>
  </si>
  <si>
    <t>dinde</t>
  </si>
  <si>
    <t>turkey.png</t>
  </si>
  <si>
    <t>turkey</t>
  </si>
  <si>
    <t>beignet</t>
  </si>
  <si>
    <t>donut.png</t>
  </si>
  <si>
    <t>donut</t>
  </si>
  <si>
    <t>saucisse</t>
  </si>
  <si>
    <t>sausage.png</t>
  </si>
  <si>
    <t>sausages</t>
  </si>
  <si>
    <t>churros</t>
  </si>
  <si>
    <t>churros.png</t>
  </si>
  <si>
    <t>moules</t>
  </si>
  <si>
    <t>mussel.png</t>
  </si>
  <si>
    <t>mussels</t>
  </si>
  <si>
    <t>crêpe</t>
  </si>
  <si>
    <t>pancake.png</t>
  </si>
  <si>
    <t>pancakes</t>
  </si>
  <si>
    <t xml:space="preserve">nuggets de poulet</t>
  </si>
  <si>
    <t>chicken.png</t>
  </si>
  <si>
    <t xml:space="preserve">chicken nuggets</t>
  </si>
  <si>
    <t xml:space="preserve">galette des rois</t>
  </si>
  <si>
    <t>kingcake.png</t>
  </si>
  <si>
    <t xml:space="preserve">king cake</t>
  </si>
  <si>
    <t>gâteau</t>
  </si>
  <si>
    <t>cake.png</t>
  </si>
  <si>
    <t>cake</t>
  </si>
  <si>
    <t>poisson</t>
  </si>
  <si>
    <t>fish.png</t>
  </si>
  <si>
    <t>fish</t>
  </si>
  <si>
    <t xml:space="preserve">gâteau au caramel</t>
  </si>
  <si>
    <t xml:space="preserve">caramel cake</t>
  </si>
  <si>
    <t>porc</t>
  </si>
  <si>
    <t>chocolatecake.png</t>
  </si>
  <si>
    <t xml:space="preserve">chocolate cake</t>
  </si>
  <si>
    <t>poulet</t>
  </si>
  <si>
    <t>chicken</t>
  </si>
  <si>
    <t xml:space="preserve">gâteau au citron</t>
  </si>
  <si>
    <t xml:space="preserve">lemon cake</t>
  </si>
  <si>
    <t>poulpe</t>
  </si>
  <si>
    <t>squid</t>
  </si>
  <si>
    <t xml:space="preserve">ragoût de boeuf</t>
  </si>
  <si>
    <t xml:space="preserve">beef stew</t>
  </si>
  <si>
    <t xml:space="preserve">gâteau aux raisins</t>
  </si>
  <si>
    <t xml:space="preserve">grape cake</t>
  </si>
  <si>
    <t xml:space="preserve">ragoût de poisson</t>
  </si>
  <si>
    <t xml:space="preserve">fish stew</t>
  </si>
  <si>
    <t xml:space="preserve">gâteau à la banane</t>
  </si>
  <si>
    <t xml:space="preserve">banana cake</t>
  </si>
  <si>
    <t xml:space="preserve">roti de porc</t>
  </si>
  <si>
    <t xml:space="preserve">porc roast</t>
  </si>
  <si>
    <t xml:space="preserve">gâteau à la carotte</t>
  </si>
  <si>
    <t xml:space="preserve">carrot cake</t>
  </si>
  <si>
    <t>saucisses</t>
  </si>
  <si>
    <t xml:space="preserve">gâteau à la framboise</t>
  </si>
  <si>
    <t xml:space="preserve">raspberry cake</t>
  </si>
  <si>
    <t xml:space="preserve">saucisses épicées</t>
  </si>
  <si>
    <t xml:space="preserve">spicy sausages</t>
  </si>
  <si>
    <t xml:space="preserve">gâteau à la noix</t>
  </si>
  <si>
    <t xml:space="preserve">walnut cake</t>
  </si>
  <si>
    <t>veau</t>
  </si>
  <si>
    <t>veal.png</t>
  </si>
  <si>
    <t>veal</t>
  </si>
  <si>
    <t xml:space="preserve">gâteau à la noix de coco</t>
  </si>
  <si>
    <t>coconut.png</t>
  </si>
  <si>
    <t xml:space="preserve">coconut cake</t>
  </si>
  <si>
    <t xml:space="preserve">émincé de porc</t>
  </si>
  <si>
    <t xml:space="preserve">minced porc</t>
  </si>
  <si>
    <t xml:space="preserve">gâteau à la poire</t>
  </si>
  <si>
    <t xml:space="preserve">pear cake</t>
  </si>
  <si>
    <t xml:space="preserve">gâteau à la pomme</t>
  </si>
  <si>
    <t xml:space="preserve">apple cake</t>
  </si>
  <si>
    <t xml:space="preserve">// légumes //</t>
  </si>
  <si>
    <t xml:space="preserve">pain d'épices</t>
  </si>
  <si>
    <t>gingerbread.png</t>
  </si>
  <si>
    <t>gingerbread</t>
  </si>
  <si>
    <t>tarte</t>
  </si>
  <si>
    <t>pie.png</t>
  </si>
  <si>
    <t>pie</t>
  </si>
  <si>
    <t xml:space="preserve">beignets de légumes</t>
  </si>
  <si>
    <t xml:space="preserve">vegetables fritters</t>
  </si>
  <si>
    <t xml:space="preserve">tarte aux pommes</t>
  </si>
  <si>
    <t xml:space="preserve">apple pie</t>
  </si>
  <si>
    <t>blé</t>
  </si>
  <si>
    <t>wheat.png</t>
  </si>
  <si>
    <t>wheat</t>
  </si>
  <si>
    <t xml:space="preserve">tarte à la cream</t>
  </si>
  <si>
    <t xml:space="preserve">cream pie</t>
  </si>
  <si>
    <t>brocolis</t>
  </si>
  <si>
    <t>broccoli.png</t>
  </si>
  <si>
    <t>broccoli</t>
  </si>
  <si>
    <t>champignons</t>
  </si>
  <si>
    <t>mushrooms.png</t>
  </si>
  <si>
    <t>mushrooms</t>
  </si>
  <si>
    <t>courgettes</t>
  </si>
  <si>
    <t>zucchini</t>
  </si>
  <si>
    <t xml:space="preserve">choux de Bruxelle</t>
  </si>
  <si>
    <t>brusselssprouts.png</t>
  </si>
  <si>
    <t xml:space="preserve">Brussels sprouts</t>
  </si>
  <si>
    <t>chou-fleur</t>
  </si>
  <si>
    <t>cauliflower.png</t>
  </si>
  <si>
    <t>cauliflower</t>
  </si>
  <si>
    <t xml:space="preserve">chou-fleur en béchamelle</t>
  </si>
  <si>
    <t xml:space="preserve">bechamel cauliflower</t>
  </si>
  <si>
    <t>céréales</t>
  </si>
  <si>
    <t>cereals</t>
  </si>
  <si>
    <t xml:space="preserve">haricots verts</t>
  </si>
  <si>
    <t>greenbeans.png</t>
  </si>
  <si>
    <t xml:space="preserve">green beans</t>
  </si>
  <si>
    <t>légumes</t>
  </si>
  <si>
    <t>vegetables</t>
  </si>
  <si>
    <t>navets</t>
  </si>
  <si>
    <t>turnips.png</t>
  </si>
  <si>
    <t>turnips</t>
  </si>
  <si>
    <t>oignons</t>
  </si>
  <si>
    <t>onions.png</t>
  </si>
  <si>
    <t>onions</t>
  </si>
  <si>
    <t>potimaron</t>
  </si>
  <si>
    <t>pumkin</t>
  </si>
  <si>
    <t xml:space="preserve">purée de courge</t>
  </si>
  <si>
    <t xml:space="preserve">mashed pumkin</t>
  </si>
  <si>
    <t>ratatouille</t>
  </si>
  <si>
    <t>ratatouille.png</t>
  </si>
  <si>
    <t>Salsifis</t>
  </si>
  <si>
    <t>salsifies</t>
  </si>
  <si>
    <t>épinards</t>
  </si>
  <si>
    <t>spinashes.png</t>
  </si>
  <si>
    <t>spinashes</t>
  </si>
  <si>
    <t xml:space="preserve">// Féculents</t>
  </si>
  <si>
    <t>chips</t>
  </si>
  <si>
    <t>crisps.png</t>
  </si>
  <si>
    <t>crisps</t>
  </si>
  <si>
    <t xml:space="preserve">haricots blancs</t>
  </si>
  <si>
    <t>whitebeans.png</t>
  </si>
  <si>
    <t xml:space="preserve">white beans</t>
  </si>
  <si>
    <t>lentils</t>
  </si>
  <si>
    <t xml:space="preserve">nouilles chinoises</t>
  </si>
  <si>
    <t>chinesenoodles.png</t>
  </si>
  <si>
    <t xml:space="preserve">chinese noodles</t>
  </si>
  <si>
    <t xml:space="preserve">pommes de terre</t>
  </si>
  <si>
    <t>potatoes</t>
  </si>
  <si>
    <t xml:space="preserve">pommes noisettes</t>
  </si>
  <si>
    <t>pommesnoisettes.png</t>
  </si>
  <si>
    <t xml:space="preserve">purée de pois cassés</t>
  </si>
  <si>
    <t xml:space="preserve">mashed peas</t>
  </si>
  <si>
    <t xml:space="preserve">purée de pommes de terre</t>
  </si>
  <si>
    <t xml:space="preserve">mashed potatoes</t>
  </si>
  <si>
    <t>pasta</t>
  </si>
  <si>
    <t>quenelles</t>
  </si>
  <si>
    <t>quenelles.png</t>
  </si>
  <si>
    <t>riz</t>
  </si>
  <si>
    <t>rice</t>
  </si>
  <si>
    <t>semoule</t>
  </si>
  <si>
    <t>semolina.png</t>
  </si>
  <si>
    <t>semolina</t>
  </si>
  <si>
    <t>spaghettis</t>
  </si>
  <si>
    <t>spaghetti</t>
  </si>
  <si>
    <t>spätzles</t>
  </si>
  <si>
    <t>spätzle</t>
  </si>
  <si>
    <t xml:space="preserve">// Divers accompagnements</t>
  </si>
  <si>
    <t xml:space="preserve">fromage rappé</t>
  </si>
  <si>
    <t xml:space="preserve">grated cheese</t>
  </si>
  <si>
    <t xml:space="preserve">// Sauces</t>
  </si>
  <si>
    <t xml:space="preserve">sauce arrabiata</t>
  </si>
  <si>
    <t xml:space="preserve">Arrabiata sauce</t>
  </si>
  <si>
    <t xml:space="preserve">sauce au citron</t>
  </si>
  <si>
    <t>lemon.png</t>
  </si>
  <si>
    <t xml:space="preserve">lemon sauce</t>
  </si>
  <si>
    <t xml:space="preserve">sauce aux olives</t>
  </si>
  <si>
    <t xml:space="preserve">olive sauce</t>
  </si>
  <si>
    <t xml:space="preserve">sauce béchamel</t>
  </si>
  <si>
    <t xml:space="preserve">bechamel sauce</t>
  </si>
  <si>
    <t xml:space="preserve">sauce tomate</t>
  </si>
  <si>
    <t xml:space="preserve">tomato sauce</t>
  </si>
  <si>
    <t>Jours</t>
  </si>
  <si>
    <t>Mois</t>
  </si>
  <si>
    <t xml:space="preserve">Date de début :</t>
  </si>
  <si>
    <t xml:space="preserve">jour fr</t>
  </si>
  <si>
    <t xml:space="preserve">jour position En</t>
  </si>
  <si>
    <t>num</t>
  </si>
  <si>
    <t>name</t>
  </si>
  <si>
    <t xml:space="preserve">Date de fin :</t>
  </si>
  <si>
    <t>1st</t>
  </si>
  <si>
    <t>January</t>
  </si>
  <si>
    <t xml:space="preserve">Cantine mercredi :</t>
  </si>
  <si>
    <t>Non</t>
  </si>
  <si>
    <t>2nd</t>
  </si>
  <si>
    <t>February</t>
  </si>
  <si>
    <t xml:space="preserve">Afficher personnages et questions ?</t>
  </si>
  <si>
    <t>Oui</t>
  </si>
  <si>
    <t>3rd</t>
  </si>
  <si>
    <t>March</t>
  </si>
  <si>
    <t>4th</t>
  </si>
  <si>
    <t>April</t>
  </si>
  <si>
    <t>5th</t>
  </si>
  <si>
    <t>May</t>
  </si>
  <si>
    <t>6th</t>
  </si>
  <si>
    <t>June</t>
  </si>
  <si>
    <t>7th</t>
  </si>
  <si>
    <t>July</t>
  </si>
  <si>
    <t>8th</t>
  </si>
  <si>
    <t>August</t>
  </si>
  <si>
    <t>9th</t>
  </si>
  <si>
    <t>September</t>
  </si>
  <si>
    <t>10th</t>
  </si>
  <si>
    <t>October</t>
  </si>
  <si>
    <t>11th</t>
  </si>
  <si>
    <t>November</t>
  </si>
  <si>
    <t>12th</t>
  </si>
  <si>
    <t>December</t>
  </si>
  <si>
    <t>13th</t>
  </si>
  <si>
    <t>14th</t>
  </si>
  <si>
    <t>15th</t>
  </si>
  <si>
    <t>16th</t>
  </si>
  <si>
    <t>17th</t>
  </si>
  <si>
    <t>18th</t>
  </si>
  <si>
    <t>19th</t>
  </si>
  <si>
    <t>20th</t>
  </si>
  <si>
    <t>21st</t>
  </si>
  <si>
    <t>22nd</t>
  </si>
  <si>
    <t>23rd</t>
  </si>
  <si>
    <t>24th</t>
  </si>
  <si>
    <t>25th</t>
  </si>
  <si>
    <t>26th</t>
  </si>
  <si>
    <t>27th</t>
  </si>
  <si>
    <t>28th</t>
  </si>
  <si>
    <t>29th</t>
  </si>
  <si>
    <t>30th</t>
  </si>
  <si>
    <t>31st</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</si>
</sst>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4" formatCode="dd/mm/yyyy"/>
  </numFmts>
  <fonts count="11">
    <font>
      <sz val="11.000000"/>
      <color theme="1"/>
      <name val="Calibri"/>
      <scheme val="minor"/>
    </font>
    <font>
      <sz val="20.000000"/>
      <color indexed="2"/>
      <name val="Calibri"/>
      <scheme val="minor"/>
    </font>
    <font>
      <sz val="10.000000"/>
      <color theme="1"/>
      <name val="Courier New"/>
    </font>
    <font>
      <sz val="14.000000"/>
      <color theme="1"/>
      <name val="Calibri"/>
      <scheme val="minor"/>
    </font>
    <font>
      <sz val="11.000000"/>
      <color indexed="3"/>
      <name val="Calibri"/>
      <scheme val="minor"/>
    </font>
    <font>
      <sz val="11.000000"/>
      <color indexed="2"/>
      <name val="Calibri"/>
      <scheme val="minor"/>
    </font>
    <font>
      <sz val="11.000000"/>
      <color theme="0" tint="0"/>
      <name val="Calibri"/>
      <scheme val="minor"/>
    </font>
    <font>
      <sz val="18.000000"/>
      <color theme="1"/>
      <name val="Calibri"/>
      <scheme val="minor"/>
    </font>
    <font>
      <sz val="18.000000"/>
      <color theme="1" tint="0"/>
      <name val="Calibri"/>
      <scheme val="minor"/>
    </font>
    <font>
      <sz val="11.000000"/>
      <color rgb="FF257D4D"/>
      <name val="Calibri"/>
      <scheme val="minor"/>
    </font>
    <font>
      <sz val="11.000000"/>
      <color rgb="FF00B050"/>
      <name val="Calibri"/>
      <scheme val="minor"/>
    </font>
  </fonts>
  <fills count="19">
    <fill>
      <patternFill patternType="none"/>
    </fill>
    <fill>
      <patternFill patternType="gray125"/>
    </fill>
    <fill>
      <patternFill patternType="solid">
        <fgColor theme="7" tint="0.79998168889431442"/>
        <bgColor theme="7" tint="0.79998168889431442"/>
      </patternFill>
    </fill>
    <fill>
      <patternFill patternType="solid">
        <fgColor theme="9" tint="0.39997558519241921"/>
        <bgColor theme="9" tint="0.39997558519241921"/>
      </patternFill>
    </fill>
    <fill>
      <patternFill patternType="solid">
        <fgColor theme="0" tint="-0.14999847407452621"/>
        <bgColor theme="0" tint="-0.14999847407452621"/>
      </patternFill>
    </fill>
    <fill>
      <patternFill patternType="solid">
        <fgColor theme="0" tint="-0.049989318521683403"/>
        <bgColor theme="0" tint="-0.049989318521683403"/>
      </patternFill>
    </fill>
    <fill>
      <patternFill patternType="solid">
        <fgColor theme="2" tint="-0.099978637043366805"/>
        <bgColor theme="2" tint="-0.099978637043366805"/>
      </patternFill>
    </fill>
    <fill>
      <patternFill patternType="solid">
        <fgColor theme="0" tint="0"/>
        <bgColor theme="0" tint="0"/>
      </patternFill>
    </fill>
    <fill>
      <patternFill patternType="solid">
        <fgColor theme="4" tint="0.79998168889431442"/>
        <bgColor theme="4" tint="0.79998168889431442"/>
      </patternFill>
    </fill>
    <fill>
      <patternFill patternType="solid">
        <fgColor rgb="FF00B050"/>
        <bgColor rgb="FF00B050"/>
      </patternFill>
    </fill>
    <fill>
      <patternFill patternType="solid">
        <fgColor rgb="FF92D050"/>
        <bgColor rgb="FF92D050"/>
      </patternFill>
    </fill>
    <fill>
      <patternFill patternType="solid">
        <fgColor rgb="FFF771A8"/>
        <bgColor rgb="FFF771A8"/>
      </patternFill>
    </fill>
    <fill>
      <patternFill patternType="solid">
        <fgColor theme="7" tint="0.59999389629810485"/>
        <bgColor theme="7" tint="0.59999389629810485"/>
      </patternFill>
    </fill>
    <fill>
      <patternFill patternType="solid">
        <fgColor rgb="FFFF6666"/>
        <bgColor rgb="FFFF6666"/>
      </patternFill>
    </fill>
    <fill>
      <patternFill patternType="solid">
        <fgColor rgb="FF850AFF"/>
        <bgColor rgb="FF850AFF"/>
      </patternFill>
    </fill>
    <fill>
      <patternFill patternType="solid">
        <fgColor theme="9" tint="0.59999389629810485"/>
        <bgColor theme="9" tint="0.59999389629810485"/>
      </patternFill>
    </fill>
    <fill>
      <patternFill patternType="solid">
        <fgColor theme="5" tint="0.39997558519241921"/>
        <bgColor theme="5" tint="0.39997558519241921"/>
      </patternFill>
    </fill>
    <fill>
      <patternFill patternType="solid">
        <fgColor theme="9" tint="0"/>
        <bgColor theme="9" tint="0"/>
      </patternFill>
    </fill>
    <fill>
      <patternFill patternType="solid">
        <fgColor theme="5" tint="0"/>
        <bgColor theme="5" tint="0"/>
      </patternFill>
    </fill>
  </fills>
  <borders count="2">
    <border>
      <left style="none"/>
      <right style="none"/>
      <top style="none"/>
      <bottom style="none"/>
      <diagonal style="none"/>
    </border>
    <border>
      <left style="thin">
        <color theme="5" tint="0"/>
      </left>
      <right style="thin">
        <color theme="5" tint="0"/>
      </right>
      <top style="thin">
        <color theme="5" tint="0"/>
      </top>
      <bottom style="thin">
        <color theme="5" tint="0"/>
      </bottom>
      <diagonal style="none"/>
    </border>
  </borders>
  <cellStyleXfs count="1">
    <xf fontId="0" fillId="0" borderId="0" numFmtId="0" applyNumberFormat="1" applyFont="1" applyFill="1" applyBorder="1"/>
  </cellStyleXfs>
  <cellXfs count="59">
    <xf fontId="0" fillId="0" borderId="0" numFmtId="0" xfId="0"/>
    <xf fontId="0" fillId="0" borderId="0" numFmtId="0" xfId="0" applyAlignment="1">
      <alignment vertical="top"/>
    </xf>
    <xf fontId="0" fillId="0" borderId="0" numFmtId="0" xfId="0" applyAlignment="1">
      <alignment vertical="top" wrapText="1"/>
    </xf>
    <xf fontId="1" fillId="0" borderId="0" numFmtId="0" xfId="0" applyFont="1" applyAlignment="1">
      <alignment vertical="top"/>
    </xf>
    <xf fontId="0" fillId="2" borderId="0" numFmtId="0" xfId="0" applyFill="1" applyAlignment="1">
      <alignment vertical="top"/>
    </xf>
    <xf fontId="0" fillId="2" borderId="0" numFmtId="0" xfId="0" applyFill="1" applyAlignment="1">
      <alignment horizontal="right" vertical="top"/>
    </xf>
    <xf fontId="0" fillId="2" borderId="0" numFmtId="164" xfId="0" applyNumberFormat="1" applyFill="1" applyAlignment="1">
      <alignment vertical="top"/>
      <protection hidden="0" locked="1"/>
    </xf>
    <xf fontId="0" fillId="2" borderId="0" numFmtId="0" xfId="0" applyFill="1" applyAlignment="1">
      <alignment vertical="top" wrapText="1"/>
    </xf>
    <xf fontId="0" fillId="3" borderId="0" numFmtId="0" xfId="0" applyFill="1" applyAlignment="1">
      <alignment vertical="top"/>
    </xf>
    <xf fontId="2" fillId="4" borderId="0" numFmtId="0" xfId="0" applyFont="1" applyFill="1" applyAlignment="1">
      <alignment vertical="top" wrapText="1"/>
    </xf>
    <xf fontId="0" fillId="3" borderId="0" numFmtId="0" xfId="0" applyFill="1" applyAlignment="1">
      <alignment horizontal="center" textRotation="90" vertical="center"/>
    </xf>
    <xf fontId="2" fillId="5" borderId="0" numFmtId="0" xfId="0" applyFont="1" applyFill="1" applyAlignment="1">
      <alignment vertical="top" wrapText="1"/>
    </xf>
    <xf fontId="2" fillId="6" borderId="0" numFmtId="0" xfId="0" applyFont="1" applyFill="1" applyAlignment="1">
      <alignment vertical="top" wrapText="1"/>
    </xf>
    <xf fontId="0" fillId="7" borderId="0" numFmtId="0" xfId="0" applyFill="1"/>
    <xf fontId="3" fillId="7" borderId="0" numFmtId="0" xfId="0" applyFont="1" applyFill="1" applyAlignment="1">
      <alignment vertical="top"/>
    </xf>
    <xf fontId="3" fillId="7" borderId="0" numFmtId="0" xfId="0" applyFont="1" applyFill="1" applyAlignment="1">
      <alignment vertical="top" wrapText="1"/>
    </xf>
    <xf fontId="0" fillId="7" borderId="0" numFmtId="164" xfId="0" applyNumberFormat="1" applyFill="1"/>
    <xf fontId="0" fillId="7" borderId="0" numFmtId="0" xfId="0" applyFill="1" applyAlignment="1">
      <alignment horizontal="right"/>
    </xf>
    <xf fontId="4" fillId="0" borderId="1" numFmtId="49" xfId="0" applyNumberFormat="1" applyFont="1" applyBorder="1" applyAlignment="1">
      <alignment horizontal="right"/>
    </xf>
    <xf fontId="5" fillId="7" borderId="0" numFmtId="0" xfId="0" applyFont="1" applyFill="1"/>
    <xf fontId="0" fillId="8" borderId="0" numFmtId="0" xfId="0" applyFill="1" applyAlignment="1">
      <alignment vertical="top" wrapText="1"/>
    </xf>
    <xf fontId="0" fillId="6" borderId="0" numFmtId="0" xfId="0" applyFill="1" applyAlignment="1">
      <alignment vertical="top" wrapText="1"/>
    </xf>
    <xf fontId="0" fillId="9" borderId="0" numFmtId="0" xfId="0" applyFill="1" applyAlignment="1">
      <alignment vertical="top" wrapText="1"/>
    </xf>
    <xf fontId="0" fillId="10" borderId="0" numFmtId="0" xfId="0" applyFill="1" applyAlignment="1">
      <alignment vertical="top" wrapText="1"/>
    </xf>
    <xf fontId="0" fillId="11" borderId="0" numFmtId="0" xfId="0" applyFill="1" applyAlignment="1">
      <alignment vertical="top" wrapText="1"/>
    </xf>
    <xf fontId="0" fillId="12" borderId="0" numFmtId="0" xfId="0" applyFill="1" applyAlignment="1">
      <alignment vertical="top" wrapText="1"/>
    </xf>
    <xf fontId="0" fillId="13" borderId="0" numFmtId="0" xfId="0" applyFill="1" applyAlignment="1">
      <alignment vertical="top" wrapText="1"/>
    </xf>
    <xf fontId="0" fillId="3" borderId="0" numFmtId="0" xfId="0" applyFill="1" applyAlignment="1">
      <alignment vertical="top" wrapText="1"/>
    </xf>
    <xf fontId="0" fillId="4" borderId="0" numFmtId="0" xfId="0" applyFill="1" applyAlignment="1">
      <alignment vertical="top" wrapText="1"/>
    </xf>
    <xf fontId="6" fillId="14" borderId="0" numFmtId="0" xfId="0" applyFont="1" applyFill="1" applyAlignment="1">
      <alignment vertical="top" wrapText="1"/>
    </xf>
    <xf fontId="0" fillId="0" borderId="0" numFmtId="164" xfId="0" applyNumberFormat="1"/>
    <xf fontId="0" fillId="0" borderId="0" numFmtId="0" xfId="0">
      <protection hidden="0" locked="1"/>
    </xf>
    <xf fontId="0" fillId="13" borderId="0" numFmtId="0" xfId="0" applyFill="1"/>
    <xf fontId="7" fillId="15" borderId="0" numFmtId="0" xfId="0" applyFont="1" applyFill="1"/>
    <xf fontId="0" fillId="15" borderId="0" numFmtId="0" xfId="0" applyFill="1"/>
    <xf fontId="0" fillId="15" borderId="0" numFmtId="0" xfId="0" applyFill="1">
      <protection hidden="0" locked="1"/>
    </xf>
    <xf fontId="8" fillId="9" borderId="0" numFmtId="0" xfId="0" applyFont="1" applyFill="1"/>
    <xf fontId="7" fillId="13" borderId="0" numFmtId="0" xfId="0" applyFont="1" applyFill="1"/>
    <xf fontId="0" fillId="4" borderId="0" numFmtId="0" xfId="0" applyFill="1"/>
    <xf fontId="0" fillId="13" borderId="0" numFmtId="49" xfId="0" applyNumberFormat="1" applyFill="1"/>
    <xf fontId="0" fillId="2" borderId="0" numFmtId="0" xfId="0" applyFill="1"/>
    <xf fontId="0" fillId="5" borderId="0" numFmtId="164" xfId="0" applyNumberFormat="1" applyFill="1"/>
    <xf fontId="0" fillId="5" borderId="0" numFmtId="0" xfId="0" applyFill="1"/>
    <xf fontId="0" fillId="5" borderId="0" numFmtId="0" xfId="0" applyFill="1">
      <protection hidden="0" locked="1"/>
    </xf>
    <xf fontId="0" fillId="16" borderId="0" numFmtId="0" xfId="0" applyFill="1"/>
    <xf fontId="0" fillId="6" borderId="0" numFmtId="0" xfId="0" applyFill="1"/>
    <xf fontId="0" fillId="9" borderId="0" numFmtId="0" xfId="0" applyFill="1"/>
    <xf fontId="0" fillId="17" borderId="0" numFmtId="0" xfId="0" applyFill="1"/>
    <xf fontId="0" fillId="11" borderId="0" numFmtId="0" xfId="0" applyFill="1"/>
    <xf fontId="0" fillId="12" borderId="0" numFmtId="0" xfId="0" applyFill="1"/>
    <xf fontId="9" fillId="0" borderId="0" numFmtId="0" xfId="0" applyFont="1"/>
    <xf fontId="10" fillId="0" borderId="0" numFmtId="0" xfId="0" applyFont="1"/>
    <xf fontId="10" fillId="0" borderId="0" numFmtId="0" xfId="0" applyFont="1">
      <protection hidden="0" locked="1"/>
    </xf>
    <xf fontId="9" fillId="18" borderId="0" numFmtId="0" xfId="0" applyFont="1" applyFill="1"/>
    <xf fontId="0" fillId="16" borderId="0" numFmtId="0" xfId="0" applyFill="1">
      <protection hidden="0" locked="1"/>
    </xf>
    <xf fontId="0" fillId="18" borderId="0" numFmtId="0" xfId="0" applyFill="1"/>
    <xf fontId="0" fillId="18" borderId="0" numFmtId="0" xfId="0" applyFill="1">
      <protection hidden="0" locked="1"/>
    </xf>
    <xf fontId="0" fillId="0" borderId="0" numFmtId="0" xfId="0" applyAlignment="1">
      <alignment horizontal="right"/>
    </xf>
    <xf fontId="0" fillId="0" borderId="0" numFmtId="164" xfId="0" applyNumberFormat="1">
      <protection hidden="0" locked="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nlyoffice.com/jsaProject" Target="jsaProject.bin"/><Relationship  Id="rId10"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theme" Target="theme/theme1.xml"/><Relationship  Id="rId9" Type="http://schemas.openxmlformats.org/officeDocument/2006/relationships/sharedStrings" Target="sharedStrings.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5</xdr:col>
      <xdr:colOff>1057274</xdr:colOff>
      <xdr:row>6</xdr:row>
      <xdr:rowOff>133349</xdr:rowOff>
    </xdr:from>
    <xdr:to>
      <xdr:col>7</xdr:col>
      <xdr:colOff>28574</xdr:colOff>
      <xdr:row>8</xdr:row>
      <xdr:rowOff>104774</xdr:rowOff>
    </xdr:to>
    <xdr:sp macro="jsaProject_58ffe82840e24936ba5f33656b44a939">
      <xdr:nvSpPr>
        <xdr:cNvPr id="1635244121" name=""/>
        <xdr:cNvSpPr/>
      </xdr:nvSpPr>
      <xdr:spPr bwMode="auto">
        <a:xfrm flipH="0" flipV="0">
          <a:off x="5562599" y="1362074"/>
          <a:ext cx="1019174" cy="333374"/>
        </a:xfrm>
        <a:prstGeom prst="rect">
          <a:avLst/>
        </a:prstGeom>
        <a:solidFill>
          <a:schemeClr val="accent4">
            <a:lumMod val="20000"/>
            <a:lumOff val="80000"/>
          </a:schemeClr>
        </a:solidFill>
        <a:ln w="28575" cap="flat" cmpd="sng" algn="ctr">
          <a:solidFill>
            <a:schemeClr val="accent2"/>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p>
          <a:pPr algn="ctr">
            <a:defRPr/>
          </a:pPr>
          <a:r>
            <a:rPr sz="1400" b="1">
              <a:solidFill>
                <a:schemeClr val="accent2"/>
              </a:solidFill>
            </a:rPr>
            <a:t>Suite &gt;&gt;</a:t>
          </a:r>
          <a:endParaRPr sz="1400" b="1">
            <a:solidFill>
              <a:schemeClr val="accent2"/>
            </a:solidFill>
          </a:endParaRPr>
        </a:p>
      </xdr:txBody>
    </xdr:sp>
    <xdr:clientData/>
  </xdr:twoCellAnchor>
  <xdr:oneCellAnchor>
    <xdr:from>
      <xdr:col>0</xdr:col>
      <xdr:colOff>295274</xdr:colOff>
      <xdr:row>1</xdr:row>
      <xdr:rowOff>290512</xdr:rowOff>
    </xdr:from>
    <xdr:ext cx="1019174" cy="1323974"/>
    <xdr:pic>
      <xdr:nvPicPr>
        <xdr:cNvPr id="40959627" name="" title="girl"/>
        <xdr:cNvPicPr>
          <a:picLocks noChangeAspect="1"/>
        </xdr:cNvPicPr>
      </xdr:nvPicPr>
      <xdr:blipFill>
        <a:blip r:embed="rId1"/>
        <a:stretch/>
      </xdr:blipFill>
      <xdr:spPr bwMode="auto">
        <a:xfrm rot="0" flipH="0" flipV="0">
          <a:off x="295274" y="471487"/>
          <a:ext cx="1019174" cy="1323974"/>
        </a:xfrm>
        <a:prstGeom prst="rect">
          <a:avLst/>
        </a:prstGeom>
      </xdr:spPr>
    </xdr:pic>
    <xdr:clientData/>
  </xdr:oneCellAnchor>
  <xdr:oneCellAnchor>
    <xdr:from>
      <xdr:col>8</xdr:col>
      <xdr:colOff>609599</xdr:colOff>
      <xdr:row>0</xdr:row>
      <xdr:rowOff>104774</xdr:rowOff>
    </xdr:from>
    <xdr:ext cx="1523999" cy="1666874"/>
    <xdr:pic>
      <xdr:nvPicPr>
        <xdr:cNvPr id="1875944476" name=""/>
        <xdr:cNvPicPr>
          <a:picLocks noChangeAspect="1"/>
        </xdr:cNvPicPr>
      </xdr:nvPicPr>
      <xdr:blipFill>
        <a:blip r:embed="rId2"/>
        <a:stretch/>
      </xdr:blipFill>
      <xdr:spPr bwMode="auto">
        <a:xfrm>
          <a:off x="8143875" y="104774"/>
          <a:ext cx="1523999" cy="1666874"/>
        </a:xfrm>
        <a:prstGeom prst="rect">
          <a:avLst/>
        </a:prstGeom>
      </xdr:spPr>
    </xdr:pic>
    <xdr:clientData/>
  </xdr:oneCellAnchor>
</xdr:wsDr>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New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 zoomScale="100" workbookViewId="0">
      <pane ySplit="1" topLeftCell="A2" activePane="bottomLeft" state="frozen"/>
      <selection activeCell="A1" activeCellId="0" sqref="A1"/>
    </sheetView>
  </sheetViews>
  <sheetFormatPr defaultRowHeight="14.25"/>
  <cols>
    <col customWidth="1" min="1" max="1" style="1" width="6.00390625"/>
    <col customWidth="1" min="2" max="2" style="1" width="123.7109375"/>
    <col customWidth="1" min="3" max="3" style="2" width="59.28125"/>
    <col customWidth="1" min="4" max="4" style="1" width="63.140625"/>
    <col min="5" max="16384" style="1" width="9.140625"/>
  </cols>
  <sheetData>
    <row r="1" ht="26.25">
      <c r="B1" s="3" t="s">
        <v>0</v>
      </c>
    </row>
    <row r="2" s="4" customFormat="1" ht="14.25">
      <c r="A2" s="5"/>
      <c r="B2" s="6" t="s">
        <v>1</v>
      </c>
      <c r="C2" s="7"/>
      <c r="D2" s="4"/>
    </row>
    <row r="3" ht="14.25">
      <c r="A3" s="1"/>
      <c r="B3" s="1" t="s">
        <v>2</v>
      </c>
    </row>
    <row r="4" ht="138.75" customHeight="1">
      <c r="A4" s="8"/>
      <c r="B4" s="9" t="s">
        <v>3</v>
      </c>
      <c r="C4" s="2" t="s">
        <v>4</v>
      </c>
    </row>
    <row r="5" ht="14.25">
      <c r="A5" s="1"/>
      <c r="B5" s="1" t="s">
        <v>5</v>
      </c>
      <c r="D5" s="1"/>
    </row>
    <row r="6" ht="138.75" customHeight="1">
      <c r="A6" s="8"/>
      <c r="B6" s="9" t="s">
        <v>6</v>
      </c>
      <c r="C6" s="2" t="s">
        <v>7</v>
      </c>
    </row>
    <row r="8" ht="14.25">
      <c r="A8" s="5"/>
      <c r="B8" s="6" t="s">
        <v>8</v>
      </c>
      <c r="C8" s="7"/>
      <c r="D8" s="4"/>
    </row>
    <row r="9" ht="14.25">
      <c r="B9" s="1" t="s">
        <v>9</v>
      </c>
    </row>
    <row r="10" ht="81">
      <c r="A10" s="8"/>
      <c r="B10" s="9" t="s">
        <v>10</v>
      </c>
      <c r="C10" s="2" t="s">
        <v>11</v>
      </c>
    </row>
    <row r="11" ht="14.25">
      <c r="B11" s="1" t="s">
        <v>12</v>
      </c>
    </row>
    <row r="12" ht="99.75" customHeight="1">
      <c r="A12" s="8"/>
      <c r="B12" s="9" t="s">
        <v>13</v>
      </c>
      <c r="C12" s="2" t="s">
        <v>14</v>
      </c>
      <c r="D12" s="9" t="s">
        <v>15</v>
      </c>
    </row>
    <row r="13" ht="14.25">
      <c r="B13" s="1" t="s">
        <v>16</v>
      </c>
    </row>
    <row r="14" ht="27">
      <c r="A14" s="8"/>
      <c r="B14" s="9" t="s">
        <v>17</v>
      </c>
      <c r="C14" s="2" t="s">
        <v>18</v>
      </c>
    </row>
    <row r="15" ht="14.25">
      <c r="B15" s="1" t="s">
        <v>19</v>
      </c>
    </row>
    <row r="16" ht="102.75" customHeight="1">
      <c r="A16" s="8"/>
      <c r="B16" s="9" t="s">
        <v>20</v>
      </c>
      <c r="C16" s="2" t="s">
        <v>21</v>
      </c>
    </row>
    <row r="17" ht="14.25">
      <c r="A17" s="1"/>
      <c r="B17" s="2" t="s">
        <v>22</v>
      </c>
      <c r="C17" s="2"/>
    </row>
    <row r="18" ht="102.75" customHeight="1">
      <c r="A18" s="8"/>
      <c r="B18" s="9" t="s">
        <v>23</v>
      </c>
      <c r="C18" s="2"/>
    </row>
    <row r="19" ht="14.25">
      <c r="B19" s="1" t="s">
        <v>24</v>
      </c>
    </row>
    <row r="20" ht="107.25" customHeight="1">
      <c r="A20" s="10" t="s">
        <v>25</v>
      </c>
      <c r="B20" s="9" t="s">
        <v>26</v>
      </c>
      <c r="C20" s="2" t="s">
        <v>27</v>
      </c>
    </row>
    <row r="21" ht="107.25" customHeight="1">
      <c r="A21" s="10" t="s">
        <v>28</v>
      </c>
      <c r="B21" s="11" t="s">
        <v>29</v>
      </c>
      <c r="C21" s="2"/>
    </row>
    <row r="22" ht="107.25" customHeight="1">
      <c r="A22" s="10" t="s">
        <v>30</v>
      </c>
      <c r="B22" s="12" t="s">
        <v>31</v>
      </c>
      <c r="C22" s="2"/>
    </row>
    <row r="23" ht="14.25">
      <c r="B23" s="1" t="s">
        <v>32</v>
      </c>
    </row>
    <row r="24" ht="81">
      <c r="A24" s="8"/>
      <c r="B24" s="9" t="s">
        <v>33</v>
      </c>
      <c r="C24" s="2" t="s">
        <v>34</v>
      </c>
    </row>
    <row r="25" ht="14.25">
      <c r="B25" s="1" t="s">
        <v>35</v>
      </c>
    </row>
    <row r="26" ht="14.25">
      <c r="B26" s="9" t="s">
        <v>36</v>
      </c>
      <c r="C26" s="2"/>
    </row>
    <row r="27" ht="14.25">
      <c r="B27" s="1" t="s">
        <v>37</v>
      </c>
    </row>
    <row r="28" ht="27">
      <c r="A28" s="8"/>
      <c r="B28" s="9" t="s">
        <v>38</v>
      </c>
      <c r="C28" s="2" t="s">
        <v>39</v>
      </c>
    </row>
    <row r="29" ht="14.25">
      <c r="B29" s="1" t="s">
        <v>40</v>
      </c>
    </row>
    <row r="30" ht="27">
      <c r="B30" s="9" t="s">
        <v>41</v>
      </c>
      <c r="C30" s="2" t="s">
        <v>42</v>
      </c>
    </row>
    <row r="31" ht="14.25">
      <c r="B31" s="1" t="s">
        <v>43</v>
      </c>
    </row>
    <row r="32" ht="27">
      <c r="A32" s="8"/>
      <c r="B32" s="9" t="s">
        <v>44</v>
      </c>
      <c r="C32" s="2"/>
    </row>
    <row r="33" ht="14.25">
      <c r="B33" s="1" t="s">
        <v>45</v>
      </c>
    </row>
    <row r="34" ht="94.5">
      <c r="B34" s="9" t="s">
        <v>46</v>
      </c>
      <c r="C34" s="2" t="s">
        <v>47</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2" disablePrompts="0">
        <x14:dataValidation xr:uid="{00110046-00EB-45AB-BF37-005B0043004A}" type="none" allowBlank="1" errorStyle="stop" imeMode="noControl" operator="between" prompt="Saisir une date" promptTitle="test" showDropDown="0" showErrorMessage="1" showInputMessage="1">
          <x14:formula1>
            <xm:f>44562</xm:f>
          </x14:formula1>
          <x14:formula2>
            <xm:f>51136</xm:f>
          </x14:formula2>
          <xm:sqref>B2</xm:sqref>
        </x14:dataValidation>
        <x14:dataValidation xr:uid="{00E00065-00CD-4890-9D3D-00DA0035008C}" type="none" allowBlank="1" errorStyle="stop" imeMode="noControl" operator="between" prompt="Saisir une date" promptTitle="test" showDropDown="0" showErrorMessage="1" showInputMessage="1">
          <x14:formula1>
            <xm:f>44562</xm:f>
          </x14:formula1>
          <x14:formula2>
            <xm:f>51136</xm:f>
          </x14:formula2>
          <xm:sqref>B8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 zoomScale="100" workbookViewId="0">
      <pane ySplit="10" topLeftCell="A11" activePane="bottomLeft" state="frozen"/>
      <selection activeCell="A1" activeCellId="0" sqref="A1"/>
    </sheetView>
  </sheetViews>
  <sheetFormatPr defaultRowHeight="14.25"/>
  <cols>
    <col customWidth="1" min="1" max="1" width="12.57421875"/>
    <col customWidth="1" min="2" max="2" width="6.00390625"/>
    <col customWidth="1" min="3" max="3" width="17.00390625"/>
    <col customWidth="1" min="4" max="6" width="16.00390625"/>
    <col customWidth="1" min="7" max="9" width="14.7109375"/>
    <col customWidth="1" min="10" max="12" width="16.57421875"/>
  </cols>
  <sheetData>
    <row r="1" s="13" customFormat="1" ht="14.25">
      <c r="A1" s="13" t="s">
        <v>48</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row>
    <row r="2" s="13" customFormat="1" ht="21" customHeight="1">
      <c r="A2" s="13" t="s">
        <v>48</v>
      </c>
      <c r="C2" s="14" t="s">
        <v>49</v>
      </c>
      <c r="D2" s="14"/>
      <c r="E2" s="15"/>
      <c r="F2" s="15"/>
      <c r="G2" s="15"/>
      <c r="H2" s="15"/>
      <c r="I2" s="15"/>
      <c r="J2" s="15"/>
      <c r="K2" s="15"/>
    </row>
    <row r="3" s="13" customFormat="1" ht="18.75">
      <c r="A3" s="13" t="s">
        <v>48</v>
      </c>
      <c r="C3" s="14" t="s">
        <v>50</v>
      </c>
    </row>
    <row r="4" s="13" customFormat="1" ht="14.25">
      <c r="A4" s="13" t="s">
        <v>48</v>
      </c>
    </row>
    <row r="5" s="13" customFormat="1" ht="14.25">
      <c r="A5" s="16" t="s">
        <v>48</v>
      </c>
      <c r="D5" s="17" t="s">
        <v>51</v>
      </c>
      <c r="E5" s="18" t="s">
        <v>52</v>
      </c>
      <c r="F5" s="19"/>
    </row>
    <row r="6" s="13" customFormat="1" ht="14.25">
      <c r="A6" s="13" t="s">
        <v>48</v>
      </c>
      <c r="C6" s="13"/>
      <c r="D6" s="17" t="s">
        <v>53</v>
      </c>
      <c r="E6" s="18" t="s">
        <v>54</v>
      </c>
      <c r="F6" s="19"/>
    </row>
    <row r="7" s="13" customFormat="1" ht="14.25">
      <c r="A7" s="13" t="s">
        <v>48</v>
      </c>
      <c r="D7" s="13"/>
      <c r="E7" s="16"/>
    </row>
    <row r="8" s="13" customFormat="1" ht="14.25">
      <c r="A8" s="13" t="s">
        <v>48</v>
      </c>
      <c r="D8" s="13"/>
    </row>
    <row r="9" s="13" customFormat="1" ht="14.25">
      <c r="A9" s="13" t="s">
        <v>48</v>
      </c>
      <c r="D9" s="13"/>
    </row>
    <row r="10" ht="57">
      <c r="A10" s="20" t="s">
        <v>55</v>
      </c>
      <c r="B10" s="20" t="s">
        <v>56</v>
      </c>
      <c r="C10" s="21" t="s">
        <v>57</v>
      </c>
      <c r="D10" s="22" t="s">
        <v>58</v>
      </c>
      <c r="E10" s="23" t="s">
        <v>59</v>
      </c>
      <c r="F10" s="23" t="s">
        <v>60</v>
      </c>
      <c r="G10" s="24" t="s">
        <v>61</v>
      </c>
      <c r="H10" s="24" t="s">
        <v>62</v>
      </c>
      <c r="I10" s="24" t="s">
        <v>63</v>
      </c>
      <c r="J10" s="25" t="s">
        <v>64</v>
      </c>
      <c r="K10" s="25" t="s">
        <v>65</v>
      </c>
      <c r="L10" s="25" t="s">
        <v>66</v>
      </c>
      <c r="M10" s="26"/>
      <c r="N10" s="20" t="s">
        <v>67</v>
      </c>
      <c r="O10" s="20" t="s">
        <v>68</v>
      </c>
      <c r="P10" s="20" t="s">
        <v>69</v>
      </c>
      <c r="Q10" s="20" t="s">
        <v>70</v>
      </c>
      <c r="R10" s="20" t="s">
        <v>71</v>
      </c>
      <c r="S10" s="20" t="s">
        <v>72</v>
      </c>
      <c r="T10" s="20" t="s">
        <v>73</v>
      </c>
      <c r="U10" s="21" t="s">
        <v>74</v>
      </c>
      <c r="V10" s="21" t="s">
        <v>75</v>
      </c>
      <c r="W10" s="21" t="s">
        <v>76</v>
      </c>
      <c r="X10" s="22" t="s">
        <v>77</v>
      </c>
      <c r="Y10" s="22" t="s">
        <v>78</v>
      </c>
      <c r="Z10" s="27" t="s">
        <v>79</v>
      </c>
      <c r="AA10" s="27" t="s">
        <v>80</v>
      </c>
      <c r="AB10" s="22" t="s">
        <v>81</v>
      </c>
      <c r="AC10" s="24" t="s">
        <v>82</v>
      </c>
      <c r="AD10" s="24" t="s">
        <v>83</v>
      </c>
      <c r="AE10" s="24" t="s">
        <v>84</v>
      </c>
      <c r="AF10" s="24" t="s">
        <v>85</v>
      </c>
      <c r="AG10" s="24" t="s">
        <v>86</v>
      </c>
      <c r="AH10" s="24" t="s">
        <v>87</v>
      </c>
      <c r="AI10" s="24" t="s">
        <v>81</v>
      </c>
      <c r="AJ10" s="7" t="s">
        <v>88</v>
      </c>
      <c r="AK10" s="7" t="s">
        <v>89</v>
      </c>
      <c r="AL10" s="7" t="s">
        <v>90</v>
      </c>
      <c r="AM10" s="7" t="s">
        <v>91</v>
      </c>
      <c r="AN10" s="7" t="s">
        <v>92</v>
      </c>
      <c r="AO10" s="7" t="s">
        <v>93</v>
      </c>
      <c r="AP10" s="7" t="s">
        <v>81</v>
      </c>
      <c r="AQ10" s="28" t="s">
        <v>94</v>
      </c>
      <c r="AR10" s="29" t="s">
        <v>95</v>
      </c>
      <c r="AS10" s="26"/>
    </row>
    <row r="11" ht="14.25">
      <c r="A11" s="30">
        <v>45704</v>
      </c>
      <c r="B11" t="b">
        <f>IF(A11&lt;&gt;"",IF(WEEKDAY(A11)-1=0.7,WEEKDAY(A11)-1),"")</f>
        <v>0</v>
      </c>
      <c r="C11" t="s">
        <v>96</v>
      </c>
      <c r="D11" t="s">
        <v>97</v>
      </c>
      <c r="G11" t="s">
        <v>98</v>
      </c>
      <c r="H11" t="s">
        <v>99</v>
      </c>
      <c r="J11" t="s">
        <v>100</v>
      </c>
      <c r="N11">
        <f>IF(A11&lt;&gt;"",WEEKDAY(A11),"")</f>
        <v>1</v>
      </c>
      <c r="R11" t="str">
        <f>DAY(A11)&amp;"/"&amp;MONTH(A11)&amp;"/"&amp;YEAR(A11)</f>
        <v>16/2/2025</v>
      </c>
      <c r="S11" t="str">
        <f>IF(A11&lt;&gt;"","Today is "&amp;O11,"")</f>
        <v xml:space="preserve">Today is </v>
      </c>
      <c r="T11" t="str">
        <f>IF(A11&lt;&gt;""," the "&amp;P11&amp;" of "&amp;Q11&amp;", "&amp;YEAR(A11),"")</f>
        <v xml:space="preserve"> the  of , 2025</v>
      </c>
      <c r="V11" t="str">
        <f>IF(U11="","Today, on the menu, there is:","Today, there is a "&amp;U11&amp;":")</f>
        <v xml:space="preserve">Today, on the menu, there is:</v>
      </c>
      <c r="W11" t="str">
        <f>HMTL!B$10&amp;R11&amp;HMTL!B$12&amp;S11&amp;HMTL!B$14&amp;T11&amp;HMTL!B$16&amp;V11&amp;HMTL!B$18</f>
        <v xml:space="preserve">        &lt;!-- début d'un menu--&gt;
        &lt;div class="u-accordion-item"&gt;
          &lt;a class="u-accordion-link u-button-style u-palette-3-light-2 u-accordion-link-2" id="link-accordion-4c47"
            aria-controls="accordion-4c47" aria-selected="false"&gt;
            &lt;span class="u-accordion-link-text"&gt;16/2/2025&lt;/span&gt;&lt;span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&lt;span class="u-text-palette-4-base"
                                style="font-weight: 700;"&gt; the  of , 2025&lt;/span&gt;.&lt;br&gt;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AB11" t="str">
        <f>X11&amp;IF(Z11&lt;&gt;""," with "&amp;Z11,"")&amp;IF(AND(X11&lt;&gt;"",F11&lt;&gt;"")," and ","")&amp;IF(F11&lt;&gt;"",F11,"")</f>
        <v/>
      </c>
      <c r="AI11" t="str">
        <f>AC11&amp;IF(AE11&lt;&gt;""," with "&amp;AE11,"")&amp;IF(AG11&lt;&gt;""," and "&amp;AG11,"")</f>
        <v/>
      </c>
      <c r="AP11" t="str">
        <f>AJ11&amp;IF(AL11&lt;&gt;""," with "&amp;AL11,"")&amp;IF(AN11&lt;&gt;""," and with "&amp;AN11,"")</f>
        <v/>
      </c>
      <c r="AQ11" t="str">
        <f>HMTL!B$20&amp;AB11&amp;IF(Y11&lt;&gt;"",HMTL!B$24&amp;Y11&amp;HMTL!B$26,"")&amp;IF(AA11&lt;&gt;"",HMTL!B$28&amp;AA11&amp;HMTL!B$26,"")&amp;HMTL!B$32&amp;HMTL!B$21&amp;AI11&amp;IF(AD11&lt;&gt;"",HMTL!B$24&amp;AD11&amp;HMTL!B$26,"")&amp;IF(AF11&lt;&gt;"",HMTL!B$28&amp;AF11&amp;HMTL!B$26,"")&amp;IF(AH11&lt;&gt;"",HMTL!B$30&amp;AH11&amp;HMTL!B$26,"")&amp;HMTL!B$32&amp;HMTL!B$22&amp;AP11&amp;IF(AK11&lt;&gt;"",HMTL!B$24&amp;AK11&amp;HMTL!B$26,"")&amp;IF(AM11&lt;&gt;"",HMTL!B$28&amp;AM11&amp;HMTL!B$26,"")&amp;IF(AO11&lt;&gt;"",HMTL!B$30&amp;AO11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11" t="str">
        <f>IF(A11&lt;&gt;"",W11&amp;AQ11&amp;HMTL!B$32&amp;HMTL!B$34,"")</f>
        <v xml:space="preserve">        &lt;!-- début d'un menu--&gt;
        &lt;div class="u-accordion-item"&gt;
          &lt;a class="u-accordion-link u-button-style u-palette-3-light-2 u-accordion-link-2" id="link-accordion-4c47"
            aria-controls="accordion-4c47" aria-selected="false"&gt;
            &lt;span class="u-accordion-link-text"&gt;16/2/2025&lt;/span&gt;&lt;span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&lt;span class="u-text-palette-4-base"
                                style="font-weight: 700;"&gt; the  of , 2025&lt;/span&gt;.&lt;br&gt;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v>
      </c>
    </row>
    <row r="12" s="0" customFormat="1" ht="14.25">
      <c r="Y12" s="31"/>
    </row>
    <row r="13" ht="14.25">
      <c r="A13" s="30"/>
    </row>
    <row r="14" ht="14.25">
      <c r="A14" s="30"/>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K1" zoomScale="100" workbookViewId="0">
      <pane ySplit="4" topLeftCell="A5" activePane="bottomLeft" state="frozen"/>
      <selection activeCell="A81" activeCellId="0" sqref="A81"/>
    </sheetView>
  </sheetViews>
  <sheetFormatPr defaultRowHeight="14.25"/>
  <cols>
    <col customWidth="1" min="1" max="1" width="11.57421875"/>
    <col customWidth="1" min="2" max="2" width="4.57421875"/>
    <col customWidth="1" min="3" max="3" width="15.00390625"/>
    <col customWidth="1" min="4" max="12" width="18.421875"/>
    <col customWidth="1" min="13" max="13" style="32" width="2.140625"/>
    <col customWidth="1" min="14" max="14" width="6.57421875"/>
    <col customWidth="1" min="15" max="15" width="10.140625"/>
    <col bestFit="1" customWidth="1" min="16" max="16" width="13.140625"/>
    <col customWidth="1" min="17" max="18" width="10.140625"/>
    <col customWidth="1" min="19" max="19" width="27.28125"/>
    <col bestFit="1" customWidth="1" min="20" max="20" width="26.00390625"/>
    <col customWidth="1" min="21" max="21" width="14.54296875"/>
    <col customWidth="1" min="22" max="23" width="30.421875"/>
    <col customWidth="1" min="24" max="24" width="8.140625"/>
    <col customWidth="1" min="25" max="25" width="19.7109375"/>
    <col customWidth="1" min="26" max="26" width="8.421875"/>
    <col customWidth="1" min="27" max="27" width="17.57421875"/>
    <col customWidth="1" min="28" max="28" width="21.140625"/>
    <col customWidth="1" min="29" max="34" width="14.28125"/>
    <col customWidth="1" min="35" max="41" width="17.00390625"/>
    <col customWidth="1" min="42" max="43" width="23.00390625"/>
    <col customWidth="1" min="44" max="44" width="29.57421875"/>
    <col customWidth="1" min="45" max="45" style="32" width="2.57421875"/>
  </cols>
  <sheetData>
    <row r="1" ht="23.25">
      <c r="A1" s="33" t="s">
        <v>101</v>
      </c>
      <c r="B1" s="34"/>
      <c r="C1" s="34"/>
      <c r="D1" s="34"/>
      <c r="E1" s="34"/>
      <c r="F1" s="34"/>
      <c r="G1" s="34"/>
      <c r="H1" s="35"/>
      <c r="I1" s="34"/>
      <c r="J1" s="34"/>
      <c r="K1" s="34"/>
      <c r="L1" s="36" t="s">
        <v>102</v>
      </c>
      <c r="N1" s="37" t="s">
        <v>103</v>
      </c>
      <c r="O1" s="32"/>
      <c r="P1" s="32"/>
      <c r="Q1" s="32"/>
      <c r="R1" s="32"/>
      <c r="S1" s="32" t="s">
        <v>104</v>
      </c>
      <c r="T1" s="32"/>
      <c r="U1" s="32"/>
      <c r="V1" s="32"/>
      <c r="W1" s="32"/>
      <c r="X1" s="32"/>
      <c r="Y1" s="32"/>
      <c r="Z1" s="32"/>
      <c r="AA1" s="32"/>
      <c r="AB1" s="32"/>
      <c r="AC1" s="32"/>
      <c r="AD1" s="32"/>
      <c r="AE1" s="32"/>
      <c r="AF1" s="32"/>
      <c r="AG1" s="32"/>
      <c r="AH1" s="32"/>
      <c r="AI1" s="32"/>
      <c r="AJ1" s="32"/>
      <c r="AK1" s="32"/>
      <c r="AL1" s="32"/>
      <c r="AM1" s="32"/>
      <c r="AN1" s="32"/>
      <c r="AO1" s="32"/>
      <c r="AP1" s="32"/>
      <c r="AQ1" s="32"/>
      <c r="AR1" s="32"/>
    </row>
    <row r="2">
      <c r="H2" s="31"/>
      <c r="L2" s="38" t="e">
        <f>HMTL!B4&amp;AR2&amp;HMTL!B6</f>
        <v>#VALUE!</v>
      </c>
      <c r="M2" s="39" t="s">
        <v>105</v>
      </c>
      <c r="AQ2" t="s">
        <v>106</v>
      </c>
      <c r="AR2" s="31" t="e">
        <f>_xlfn.CONCAT(AR5:AR99)</f>
        <v>#VALUE!</v>
      </c>
      <c r="AS2" s="32" t="str">
        <f>_xlfn.CONCAT(AS5:AS7)</f>
        <v/>
      </c>
    </row>
    <row r="3" s="40" customFormat="1" ht="6" customHeight="1">
      <c r="A3" s="40"/>
      <c r="B3" s="40"/>
      <c r="C3" s="40"/>
      <c r="D3" s="40"/>
      <c r="E3" s="40"/>
      <c r="F3" s="40"/>
      <c r="G3" s="40"/>
      <c r="H3" s="40"/>
      <c r="I3" s="40"/>
      <c r="J3" s="40"/>
      <c r="K3" s="40"/>
      <c r="L3" s="40"/>
      <c r="M3" s="32"/>
      <c r="N3" s="40"/>
      <c r="O3" s="40"/>
      <c r="P3" s="40"/>
      <c r="Q3" s="40"/>
      <c r="R3" s="40"/>
      <c r="S3" s="40"/>
      <c r="T3" s="40"/>
      <c r="U3" s="40"/>
      <c r="V3" s="40"/>
      <c r="W3" s="40"/>
      <c r="X3" s="40"/>
      <c r="AB3" s="40"/>
      <c r="AH3" s="40"/>
      <c r="AI3" s="40"/>
      <c r="AJ3" s="40"/>
      <c r="AK3" s="40"/>
      <c r="AL3" s="40"/>
      <c r="AM3" s="40"/>
      <c r="AN3" s="40"/>
      <c r="AO3" s="40"/>
      <c r="AS3" s="32"/>
    </row>
    <row r="4" s="2" customFormat="1" ht="29.25" customHeight="1">
      <c r="A4" s="20" t="s">
        <v>55</v>
      </c>
      <c r="B4" s="20" t="s">
        <v>56</v>
      </c>
      <c r="C4" s="21" t="s">
        <v>57</v>
      </c>
      <c r="D4" s="22" t="s">
        <v>58</v>
      </c>
      <c r="E4" s="23" t="s">
        <v>59</v>
      </c>
      <c r="F4" s="23" t="s">
        <v>60</v>
      </c>
      <c r="G4" s="24" t="s">
        <v>61</v>
      </c>
      <c r="H4" s="24" t="s">
        <v>62</v>
      </c>
      <c r="I4" s="24" t="s">
        <v>63</v>
      </c>
      <c r="J4" s="25" t="s">
        <v>64</v>
      </c>
      <c r="K4" s="25" t="s">
        <v>65</v>
      </c>
      <c r="L4" s="25" t="s">
        <v>66</v>
      </c>
      <c r="M4" s="26"/>
      <c r="N4" s="20" t="s">
        <v>67</v>
      </c>
      <c r="O4" s="20" t="s">
        <v>68</v>
      </c>
      <c r="P4" s="20" t="s">
        <v>69</v>
      </c>
      <c r="Q4" s="20" t="s">
        <v>70</v>
      </c>
      <c r="R4" s="20" t="s">
        <v>71</v>
      </c>
      <c r="S4" s="20" t="s">
        <v>72</v>
      </c>
      <c r="T4" s="20" t="s">
        <v>73</v>
      </c>
      <c r="U4" s="21" t="s">
        <v>74</v>
      </c>
      <c r="V4" s="21" t="s">
        <v>75</v>
      </c>
      <c r="W4" s="21" t="s">
        <v>76</v>
      </c>
      <c r="X4" s="22" t="s">
        <v>77</v>
      </c>
      <c r="Y4" s="22" t="s">
        <v>78</v>
      </c>
      <c r="Z4" s="27" t="s">
        <v>79</v>
      </c>
      <c r="AA4" s="27" t="s">
        <v>80</v>
      </c>
      <c r="AB4" s="22" t="s">
        <v>81</v>
      </c>
      <c r="AC4" s="24" t="s">
        <v>82</v>
      </c>
      <c r="AD4" s="24" t="s">
        <v>83</v>
      </c>
      <c r="AE4" s="24" t="s">
        <v>84</v>
      </c>
      <c r="AF4" s="24" t="s">
        <v>85</v>
      </c>
      <c r="AG4" s="24" t="s">
        <v>86</v>
      </c>
      <c r="AH4" s="24" t="s">
        <v>87</v>
      </c>
      <c r="AI4" s="24" t="s">
        <v>81</v>
      </c>
      <c r="AJ4" s="7" t="s">
        <v>88</v>
      </c>
      <c r="AK4" s="7" t="s">
        <v>89</v>
      </c>
      <c r="AL4" s="7" t="s">
        <v>90</v>
      </c>
      <c r="AM4" s="7" t="s">
        <v>91</v>
      </c>
      <c r="AN4" s="7" t="s">
        <v>92</v>
      </c>
      <c r="AO4" s="7" t="s">
        <v>93</v>
      </c>
      <c r="AP4" s="7" t="s">
        <v>81</v>
      </c>
      <c r="AQ4" s="28" t="s">
        <v>94</v>
      </c>
      <c r="AR4" s="29" t="s">
        <v>95</v>
      </c>
      <c r="AS4" s="26"/>
    </row>
    <row r="5" ht="14.25">
      <c r="A5" s="41"/>
      <c r="B5" s="42" t="str">
        <f t="shared" ref="B5:B9" si="0">IF(A5&lt;&gt;"",IF(WEEKDAY(A5)-1=0,7,WEEKDAY(A5)-1),"")</f>
        <v/>
      </c>
      <c r="C5" s="42"/>
      <c r="D5" s="42" t="s">
        <v>107</v>
      </c>
      <c r="E5" s="42"/>
      <c r="F5" s="43"/>
      <c r="G5" s="42"/>
      <c r="H5" s="43"/>
      <c r="I5" s="43"/>
      <c r="J5" s="43"/>
      <c r="K5" s="43"/>
      <c r="L5" s="43"/>
      <c r="N5" t="str">
        <f t="shared" ref="N5:N9" si="1">IF(A5&lt;&gt;"",WEEKDAY(A5),"")</f>
        <v/>
      </c>
      <c r="O5" t="str">
        <f t="shared" ref="O5:O9" si="2">IF(N5=2,"Monday",IF(N5=3,"Tuesday",IF(N5=4,"Wednesday",IF(N5=5,"Thursday",IF(N5=6,"Friday",IF(N5=7,"Saturday",IF(N5=1,"Sunday","")))))))</f>
        <v/>
      </c>
      <c r="P5" t="e">
        <f>VLOOKUP(DAY(A5),Paramètres!I$3:J$33,2,FALSE)</f>
        <v>#N/A</v>
      </c>
      <c r="Q5" t="str">
        <f>VLOOKUP(MONTH(A5),Paramètres!M$3:N$14,2,FALSE)</f>
        <v>January</v>
      </c>
      <c r="R5" t="str">
        <f t="shared" ref="R5:R9" si="3">DAY(A5)&amp;"/"&amp;MONTH(A5)&amp;"/"&amp;YEAR(A5)</f>
        <v>0/1/1900</v>
      </c>
      <c r="S5" t="str">
        <f t="shared" ref="S5:S9" si="4">IF(A5&lt;&gt;"","Today is "&amp;O5,"")</f>
        <v/>
      </c>
      <c r="T5" s="31" t="str">
        <f t="shared" ref="T5:T9" si="5">IF(A5&lt;&gt;""," the "&amp;P5&amp;" of "&amp;Q5&amp;", "&amp;YEAR(A5),"")</f>
        <v/>
      </c>
      <c r="U5" t="str">
        <f>IF(C5="","",VLOOKUP(C5,ListesDeroulantes!A:B,2,FALSE)&amp;" menu")</f>
        <v/>
      </c>
      <c r="V5" t="str">
        <f t="shared" ref="V5:V9" si="6">IF(U5="","Today, on the menu, there is:","Today, there is a "&amp;U5&amp;":")</f>
        <v xml:space="preserve">Today, on the menu, there is:</v>
      </c>
      <c r="W5" t="str">
        <f>HMTL!B$10&amp;R5&amp;HMTL!B$12&amp;S5&amp;HMTL!B$14&amp;T5&amp;HMTL!B$16&amp;V5&amp;HMTL!B$18</f>
        <v xml:space="preserve">        &lt;!-- début d'un menu--&gt;
        &lt;div class="u-accordion-item"&gt;
          &lt;a class="u-accordion-link u-button-style u-palette-3-light-2 u-accordion-link-2" id="link-accordion-4c47"
            aria-controls="accordion-4c47" aria-selected="false"&gt;
            &lt;span class="u-accordion-link-text"&gt;0/1/1900&lt;/span&gt;&lt;span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1.5rem;"&gt;&lt;span class="u-text-palette-4-base"
                                style="font-weight: 700;"&gt;&lt;/span&gt;.&lt;br&gt;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5" s="31" t="str">
        <f>IFERROR(VLOOKUP(D5,ListesDeroulantes!C:E,3,FALSE),"")</f>
        <v>avocado</v>
      </c>
      <c r="Y5" s="31" t="str">
        <f>IFERROR("./images/"&amp;VLOOKUP(D5,ListesDeroulantes!C:E,2,FALSE),"")</f>
        <v>./images/0</v>
      </c>
      <c r="Z5" s="31" t="str">
        <f>IFERROR(VLOOKUP(E5,ListesDeroulantes!F:H,3,FALSE),"")</f>
        <v/>
      </c>
      <c r="AA5" s="31" t="str">
        <f>IFERROR("./images/"&amp;VLOOKUP(E5,ListesDeroulantes!F:H,2,FALSE),"")</f>
        <v/>
      </c>
      <c r="AB5" s="31" t="str">
        <f t="shared" ref="AB5:AB9" si="7">X5&amp;IF(Z5&lt;&gt;""," with "&amp;Z5,"")&amp;IF(AND(X5&lt;&gt;"",F5&lt;&gt;"")," and ","")&amp;IF(F5&lt;&gt;"",F5,"")</f>
        <v>avocado</v>
      </c>
      <c r="AC5" t="str">
        <f>IFERROR(VLOOKUP(G5,ListesDeroulantes!I:K,3,FALSE),"")</f>
        <v/>
      </c>
      <c r="AD5" t="str">
        <f>IFERROR("./images/"&amp;VLOOKUP(G5,ListesDeroulantes!I:K,2,FALSE),"")</f>
        <v/>
      </c>
      <c r="AE5" t="str">
        <f>IFERROR(VLOOKUP(H5,ListesDeroulantes!I:K,3,FALSE),"")</f>
        <v/>
      </c>
      <c r="AF5" t="str">
        <f>IFERROR("./images/"&amp;VLOOKUP(H5,ListesDeroulantes!I:K,2,FALSE),"")</f>
        <v/>
      </c>
      <c r="AG5" t="str">
        <f>IFERROR(VLOOKUP(I5,ListesDeroulantes!I:K,3,FALSE),"")</f>
        <v/>
      </c>
      <c r="AH5" s="31" t="str">
        <f>IFERROR("./images/"&amp;VLOOKUP(I5,ListesDeroulantes!I:K,2,FALSE),"")</f>
        <v/>
      </c>
      <c r="AI5" t="str">
        <f t="shared" ref="AI5:AI9" si="8">AC5&amp;IF(AE5&lt;&gt;""," with "&amp;AE5,"")&amp;IF(AG5&lt;&gt;""," and "&amp;AG5,"")</f>
        <v/>
      </c>
      <c r="AJ5" t="str">
        <f>IFERROR(VLOOKUP(J5,ListesDeroulantes!L:N,3,FALSE),"")</f>
        <v/>
      </c>
      <c r="AK5" t="str">
        <f>IFERROR("./images/"&amp;VLOOKUP(J5,ListesDeroulantes!L:N,2,FALSE),"")</f>
        <v/>
      </c>
      <c r="AL5" t="str">
        <f>IFERROR(VLOOKUP(K5,ListesDeroulantes!L:N,3,FALSE),"")</f>
        <v/>
      </c>
      <c r="AM5" t="str">
        <f>IFERROR("./images/"&amp;VLOOKUP(K5,ListesDeroulantes!L:N,2,FALSE),"")</f>
        <v/>
      </c>
      <c r="AN5" t="str">
        <f>IFERROR(VLOOKUP(L5,ListesDeroulantes!L:N,3,FALSE),"")</f>
        <v/>
      </c>
      <c r="AO5" s="31" t="str">
        <f>IFERROR("./images/"&amp;VLOOKUP(L5,ListesDeroulantes!L:N,2,FALSE),"")</f>
        <v/>
      </c>
      <c r="AP5" t="str">
        <f t="shared" ref="AP5:AP9" si="9">AJ5&amp;IF(AL5&lt;&gt;""," with "&amp;AL5,"")&amp;IF(AN5&lt;&gt;""," and with "&amp;AN5,"")</f>
        <v/>
      </c>
      <c r="AQ5" t="str">
        <f>HMTL!B$20&amp;AB5&amp;IF(Y5&lt;&gt;"",HMTL!B$24&amp;Y5&amp;HMTL!B$26,"")&amp;IF(AA5&lt;&gt;"",HMTL!B$28&amp;AA5&amp;HMTL!B$26,"")&amp;HMTL!B$32&amp;HMTL!B$21&amp;AI5&amp;IF(AD5&lt;&gt;"",HMTL!B$24&amp;AD5&amp;HMTL!B$26,"")&amp;IF(AF5&lt;&gt;"",HMTL!B$28&amp;AF5&amp;HMTL!B$26,"")&amp;IF(AH5&lt;&gt;"",HMTL!B$30&amp;AH5&amp;HMTL!B$26,"")&amp;HMTL!B$32&amp;HMTL!B$22&amp;AP5&amp;IF(AK5&lt;&gt;"",HMTL!B$24&amp;AK5&amp;HMTL!B$26,"")&amp;IF(AM5&lt;&gt;"",HMTL!B$28&amp;AM5&amp;HMTL!B$26,"")&amp;IF(AO5&lt;&gt;"",HMTL!B$30&amp;AO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u-text-7"&gt;avocado&lt;br&gt;
                          &lt;/p&gt;
                          &lt;img
                            class="u-align-center u-image u-image-contain u-image-default u-preserve-proportions u-image-3"
                            src="./images/0"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5" s="31" t="str">
        <f>IF(A5&lt;&gt;"",W5&amp;AQ5&amp;HMTL!B$32&amp;HMTL!B$34,"")</f>
        <v/>
      </c>
      <c r="AS5" s="32"/>
    </row>
    <row r="6" ht="14.25">
      <c r="A6" s="41">
        <v>45412</v>
      </c>
      <c r="B6" s="42">
        <f t="shared" si="0"/>
        <v>2</v>
      </c>
      <c r="C6" s="42" t="s">
        <v>108</v>
      </c>
      <c r="D6" s="42" t="s">
        <v>97</v>
      </c>
      <c r="E6" s="42"/>
      <c r="F6" s="43"/>
      <c r="G6" s="42" t="s">
        <v>98</v>
      </c>
      <c r="H6" s="43" t="s">
        <v>99</v>
      </c>
      <c r="I6" s="43"/>
      <c r="J6" s="43" t="s">
        <v>100</v>
      </c>
      <c r="K6" s="43"/>
      <c r="L6" s="43"/>
      <c r="N6">
        <f t="shared" si="1"/>
        <v>3</v>
      </c>
      <c r="O6" t="str">
        <f t="shared" si="2"/>
        <v>Tuesday</v>
      </c>
      <c r="P6" t="str">
        <f>VLOOKUP(DAY(A6),Paramètres!I$3:J$33,2,FALSE)</f>
        <v>30th</v>
      </c>
      <c r="Q6" t="str">
        <f>VLOOKUP(MONTH(A6),Paramètres!M$3:N$14,2,FALSE)</f>
        <v>April</v>
      </c>
      <c r="R6" t="str">
        <f t="shared" si="3"/>
        <v>30/4/2024</v>
      </c>
      <c r="S6" t="str">
        <f t="shared" si="4"/>
        <v xml:space="preserve">Today is Tuesday</v>
      </c>
      <c r="T6" s="31" t="str">
        <f t="shared" si="5"/>
        <v xml:space="preserve"> the 30th of April, 2024</v>
      </c>
      <c r="U6" t="str">
        <f>IF(C6="","",VLOOKUP(C6,ListesDeroulantes!A:B,2,FALSE)&amp;" menu")</f>
        <v xml:space="preserve">zero-waste menu</v>
      </c>
      <c r="V6" t="str">
        <f t="shared" si="6"/>
        <v xml:space="preserve">Today, there is a zero-waste menu:</v>
      </c>
      <c r="W6" t="str">
        <f>HMTL!B$10&amp;R6&amp;HMTL!B$12&amp;S6&amp;HMTL!B$14&amp;T6&amp;HMTL!B$16&amp;V6&amp;HMTL!B$18</f>
        <v xml:space="preserve">        &lt;!-- début d'un menu--&gt;
        &lt;div class="u-accordion-item"&gt;
          &lt;a class="u-accordion-link u-button-style u-palette-3-light-2 u-accordion-link-2" id="link-accordion-4c47"
            aria-controls="accordion-4c47" aria-selected="false"&gt;
            &lt;span class="u-accordion-link-text"&gt;30/4/2024&lt;/span&gt;&lt;span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30th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zero-waste menu:&lt;/blockquote&gt;
                          &lt;img class="u-image u-image-contain u-image-default u-preserve-proportions u-image-2"
                            src="./images/00-child2.png" alt=" " data-image-width="512" data-image-height="512"&gt;
                        &lt;/div&gt;
                      &lt;/div&gt;
                    &lt;/div&gt;
                  &lt;/div&gt;
                  &lt;div class="u-size-30"&gt;
                    &lt;div class="u-layout-row"&gt;</v>
      </c>
      <c r="X6" s="31" t="str">
        <f>IFERROR(VLOOKUP(D6,ListesDeroulantes!C:E,3,FALSE),"")</f>
        <v xml:space="preserve">grated carrots</v>
      </c>
      <c r="Y6" s="31" t="str">
        <f>IFERROR("./images/"&amp;VLOOKUP(D6,ListesDeroulantes!C:E,2,FALSE),"")</f>
        <v>./images/carrots.png</v>
      </c>
      <c r="Z6" s="31" t="str">
        <f>IFERROR(VLOOKUP(E6,ListesDeroulantes!F:H,3,FALSE),"")</f>
        <v/>
      </c>
      <c r="AA6" s="31" t="str">
        <f>IFERROR("./images/"&amp;VLOOKUP(E6,ListesDeroulantes!F:H,2,FALSE),"")</f>
        <v/>
      </c>
      <c r="AB6" s="31" t="str">
        <f t="shared" si="7"/>
        <v xml:space="preserve">grated carrots</v>
      </c>
      <c r="AC6" t="str">
        <f>IFERROR(VLOOKUP(G6,ListesDeroulantes!I:K,3,FALSE),"")</f>
        <v>pasta</v>
      </c>
      <c r="AD6" t="str">
        <f>IFERROR("./images/"&amp;VLOOKUP(G6,ListesDeroulantes!I:K,2,FALSE),"")</f>
        <v>./images/pasta.png</v>
      </c>
      <c r="AE6" t="str">
        <f>IFERROR(VLOOKUP(H6,ListesDeroulantes!I:K,3,FALSE),"")</f>
        <v>lentils</v>
      </c>
      <c r="AF6" t="str">
        <f>IFERROR("./images/"&amp;VLOOKUP(H6,ListesDeroulantes!I:K,2,FALSE),"")</f>
        <v>./images/lentils.png</v>
      </c>
      <c r="AG6" t="str">
        <f>IFERROR(VLOOKUP(I6,ListesDeroulantes!I:K,3,FALSE),"")</f>
        <v/>
      </c>
      <c r="AH6" s="31" t="str">
        <f>IFERROR("./images/"&amp;VLOOKUP(I6,ListesDeroulantes!I:K,2,FALSE),"")</f>
        <v/>
      </c>
      <c r="AI6" t="str">
        <f t="shared" si="8"/>
        <v xml:space="preserve">pasta with lentils</v>
      </c>
      <c r="AJ6" t="str">
        <f>IFERROR(VLOOKUP(J6,ListesDeroulantes!L:N,3,FALSE),"")</f>
        <v xml:space="preserve">chocolate cake</v>
      </c>
      <c r="AK6" t="str">
        <f>IFERROR("./images/"&amp;VLOOKUP(J6,ListesDeroulantes!L:N,2,FALSE),"")</f>
        <v>./images/chocolatecake.png</v>
      </c>
      <c r="AL6" t="str">
        <f>IFERROR(VLOOKUP(K6,ListesDeroulantes!L:N,3,FALSE),"")</f>
        <v/>
      </c>
      <c r="AM6" t="str">
        <f>IFERROR("./images/"&amp;VLOOKUP(K6,ListesDeroulantes!L:N,2,FALSE),"")</f>
        <v/>
      </c>
      <c r="AN6" t="str">
        <f>IFERROR(VLOOKUP(L6,ListesDeroulantes!L:N,3,FALSE),"")</f>
        <v/>
      </c>
      <c r="AO6" s="31" t="str">
        <f>IFERROR("./images/"&amp;VLOOKUP(L6,ListesDeroulantes!L:N,2,FALSE),"")</f>
        <v/>
      </c>
      <c r="AP6" t="str">
        <f t="shared" si="9"/>
        <v xml:space="preserve">chocolate cake</v>
      </c>
      <c r="AQ6" t="str">
        <f>HMTL!B$20&amp;AB6&amp;IF(Y6&lt;&gt;"",HMTL!B$24&amp;Y6&amp;HMTL!B$26,"")&amp;IF(AA6&lt;&gt;"",HMTL!B$28&amp;AA6&amp;HMTL!B$26,"")&amp;HMTL!B$32&amp;HMTL!B$21&amp;AI6&amp;IF(AD6&lt;&gt;"",HMTL!B$24&amp;AD6&amp;HMTL!B$26,"")&amp;IF(AF6&lt;&gt;"",HMTL!B$28&amp;AF6&amp;HMTL!B$26,"")&amp;IF(AH6&lt;&gt;"",HMTL!B$30&amp;AH6&amp;HMTL!B$26,"")&amp;HMTL!B$32&amp;HMTL!B$22&amp;AP6&amp;IF(AK6&lt;&gt;"",HMTL!B$24&amp;AK6&amp;HMTL!B$26,"")&amp;IF(AM6&lt;&gt;"",HMTL!B$28&amp;AM6&amp;HMTL!B$26,"")&amp;IF(AO6&lt;&gt;"",HMTL!B$30&amp;AO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 s="31" t="str">
        <f>IF(A6&lt;&gt;"",W6&amp;AQ6&amp;HMTL!B$32&amp;HMTL!B$34,"")</f>
        <v xml:space="preserve">        &lt;!-- début d'un menu--&gt;
        &lt;div class="u-accordion-item"&gt;
          &lt;a class="u-accordion-link u-button-style u-palette-3-light-2 u-accordion-link-2" id="link-accordion-4c47"
            aria-controls="accordion-4c47" aria-selected="false"&gt;
            &lt;span class="u-accordion-link-text"&gt;30/4/2024&lt;/span&gt;&lt;span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30th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zero-waste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 s="32"/>
    </row>
    <row r="7" ht="14.25">
      <c r="A7" s="41">
        <v>45413</v>
      </c>
      <c r="B7" s="42">
        <f t="shared" si="0"/>
        <v>3</v>
      </c>
      <c r="C7" s="42" t="s">
        <v>96</v>
      </c>
      <c r="D7" s="42" t="s">
        <v>97</v>
      </c>
      <c r="E7" s="42"/>
      <c r="F7" s="43"/>
      <c r="G7" s="42" t="s">
        <v>98</v>
      </c>
      <c r="H7" s="43" t="s">
        <v>99</v>
      </c>
      <c r="I7" s="43"/>
      <c r="J7" s="43" t="s">
        <v>100</v>
      </c>
      <c r="K7" s="43"/>
      <c r="L7" s="43"/>
      <c r="N7">
        <f t="shared" si="1"/>
        <v>4</v>
      </c>
      <c r="O7" t="str">
        <f t="shared" si="2"/>
        <v>Wednesday</v>
      </c>
      <c r="P7" t="str">
        <f>VLOOKUP(DAY(A7),Paramètres!I$3:J$33,2,FALSE)</f>
        <v>1st</v>
      </c>
      <c r="Q7" t="str">
        <f>VLOOKUP(MONTH(A7),Paramètres!M$3:N$14,2,FALSE)</f>
        <v>May</v>
      </c>
      <c r="R7" t="str">
        <f t="shared" si="3"/>
        <v>1/5/2024</v>
      </c>
      <c r="S7" t="str">
        <f t="shared" si="4"/>
        <v xml:space="preserve">Today is Wednesday</v>
      </c>
      <c r="T7" s="31" t="str">
        <f t="shared" si="5"/>
        <v xml:space="preserve"> the 1st of May, 2024</v>
      </c>
      <c r="U7" t="str">
        <f>IF(C7="","",VLOOKUP(C7,ListesDeroulantes!A:B,2,FALSE)&amp;" menu")</f>
        <v xml:space="preserve">organic menu</v>
      </c>
      <c r="V7" t="str">
        <f t="shared" si="6"/>
        <v xml:space="preserve">Today, there is a organic menu:</v>
      </c>
      <c r="W7" t="str">
        <f>HMTL!B$10&amp;R7&amp;HMTL!B$12&amp;S7&amp;HMTL!B$14&amp;T7&amp;HMTL!B$16&amp;V7&amp;HMTL!B$18</f>
        <v xml:space="preserve">        &lt;!-- début d'un menu--&gt;
        &lt;div class="u-accordion-item"&gt;
          &lt;a class="u-accordion-link u-button-style u-palette-3-light-2 u-accordion-link-2" id="link-accordion-4c47"
            aria-controls="accordion-4c47" aria-selected="false"&gt;
            &lt;span class="u-accordion-link-text"&gt;1/5/2024&lt;/span&gt;&lt;span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 s="31" t="str">
        <f>IFERROR(VLOOKUP(D7,ListesDeroulantes!C:E,3,FALSE),"")</f>
        <v xml:space="preserve">grated carrots</v>
      </c>
      <c r="Y7" s="31" t="str">
        <f>IFERROR("./images/"&amp;VLOOKUP(D7,ListesDeroulantes!C:E,2,FALSE),"")</f>
        <v>./images/carrots.png</v>
      </c>
      <c r="Z7" s="31" t="str">
        <f>IFERROR(VLOOKUP(E7,ListesDeroulantes!F:H,3,FALSE),"")</f>
        <v/>
      </c>
      <c r="AA7" s="31" t="str">
        <f>IFERROR("./images/"&amp;VLOOKUP(E7,ListesDeroulantes!F:H,2,FALSE),"")</f>
        <v/>
      </c>
      <c r="AB7" s="31" t="str">
        <f t="shared" si="7"/>
        <v xml:space="preserve">grated carrots</v>
      </c>
      <c r="AC7" t="str">
        <f>IFERROR(VLOOKUP(G7,ListesDeroulantes!I:K,3,FALSE),"")</f>
        <v>pasta</v>
      </c>
      <c r="AD7" t="str">
        <f>IFERROR("./images/"&amp;VLOOKUP(G7,ListesDeroulantes!I:K,2,FALSE),"")</f>
        <v>./images/pasta.png</v>
      </c>
      <c r="AE7" t="str">
        <f>IFERROR(VLOOKUP(H7,ListesDeroulantes!I:K,3,FALSE),"")</f>
        <v>lentils</v>
      </c>
      <c r="AF7" t="str">
        <f>IFERROR("./images/"&amp;VLOOKUP(H7,ListesDeroulantes!I:K,2,FALSE),"")</f>
        <v>./images/lentils.png</v>
      </c>
      <c r="AG7" t="str">
        <f>IFERROR(VLOOKUP(I7,ListesDeroulantes!I:K,3,FALSE),"")</f>
        <v/>
      </c>
      <c r="AH7" s="31" t="str">
        <f>IFERROR("./images/"&amp;VLOOKUP(I7,ListesDeroulantes!I:K,2,FALSE),"")</f>
        <v/>
      </c>
      <c r="AI7" t="str">
        <f t="shared" si="8"/>
        <v xml:space="preserve">pasta with lentils</v>
      </c>
      <c r="AJ7" t="str">
        <f>IFERROR(VLOOKUP(J7,ListesDeroulantes!L:N,3,FALSE),"")</f>
        <v xml:space="preserve">chocolate cake</v>
      </c>
      <c r="AK7" t="str">
        <f>IFERROR("./images/"&amp;VLOOKUP(J7,ListesDeroulantes!L:N,2,FALSE),"")</f>
        <v>./images/chocolatecake.png</v>
      </c>
      <c r="AL7" t="str">
        <f>IFERROR(VLOOKUP(K7,ListesDeroulantes!L:N,3,FALSE),"")</f>
        <v/>
      </c>
      <c r="AM7" t="str">
        <f>IFERROR("./images/"&amp;VLOOKUP(K7,ListesDeroulantes!L:N,2,FALSE),"")</f>
        <v/>
      </c>
      <c r="AN7" t="str">
        <f>IFERROR(VLOOKUP(L7,ListesDeroulantes!L:N,3,FALSE),"")</f>
        <v/>
      </c>
      <c r="AO7" s="31" t="str">
        <f>IFERROR("./images/"&amp;VLOOKUP(L7,ListesDeroulantes!L:N,2,FALSE),"")</f>
        <v/>
      </c>
      <c r="AP7" t="str">
        <f t="shared" si="9"/>
        <v xml:space="preserve">chocolate cake</v>
      </c>
      <c r="AQ7" t="str">
        <f>HMTL!B$20&amp;AB7&amp;IF(Y7&lt;&gt;"",HMTL!B$24&amp;Y7&amp;HMTL!B$26,"")&amp;IF(AA7&lt;&gt;"",HMTL!B$28&amp;AA7&amp;HMTL!B$26,"")&amp;HMTL!B$32&amp;HMTL!B$21&amp;AI7&amp;IF(AD7&lt;&gt;"",HMTL!B$24&amp;AD7&amp;HMTL!B$26,"")&amp;IF(AF7&lt;&gt;"",HMTL!B$28&amp;AF7&amp;HMTL!B$26,"")&amp;IF(AH7&lt;&gt;"",HMTL!B$30&amp;AH7&amp;HMTL!B$26,"")&amp;HMTL!B$32&amp;HMTL!B$22&amp;AP7&amp;IF(AK7&lt;&gt;"",HMTL!B$24&amp;AK7&amp;HMTL!B$26,"")&amp;IF(AM7&lt;&gt;"",HMTL!B$28&amp;AM7&amp;HMTL!B$26,"")&amp;IF(AO7&lt;&gt;"",HMTL!B$30&amp;AO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 s="31" t="str">
        <f>IF(A7&lt;&gt;"",W7&amp;AQ7&amp;HMTL!B$32&amp;HMTL!B$34,"")</f>
        <v xml:space="preserve">        &lt;!-- début d'un menu--&gt;
        &lt;div class="u-accordion-item"&gt;
          &lt;a class="u-accordion-link u-button-style u-palette-3-light-2 u-accordion-link-2" id="link-accordion-4c47"
            aria-controls="accordion-4c47" aria-selected="false"&gt;
            &lt;span class="u-accordion-link-text"&gt;1/5/2024&lt;/span&gt;&lt;span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 s="32"/>
    </row>
    <row r="8" ht="14.25">
      <c r="A8" s="41">
        <v>45414</v>
      </c>
      <c r="B8" s="42">
        <f t="shared" si="0"/>
        <v>4</v>
      </c>
      <c r="C8" s="42" t="s">
        <v>96</v>
      </c>
      <c r="D8" s="42" t="s">
        <v>97</v>
      </c>
      <c r="E8" s="42"/>
      <c r="F8" s="43"/>
      <c r="G8" s="42" t="s">
        <v>98</v>
      </c>
      <c r="H8" s="43" t="s">
        <v>99</v>
      </c>
      <c r="I8" s="43"/>
      <c r="J8" s="43" t="s">
        <v>100</v>
      </c>
      <c r="K8" s="43"/>
      <c r="L8" s="43"/>
      <c r="N8">
        <f t="shared" si="1"/>
        <v>5</v>
      </c>
      <c r="O8" t="str">
        <f t="shared" si="2"/>
        <v>Thursday</v>
      </c>
      <c r="P8" t="str">
        <f>VLOOKUP(DAY(A8),Paramètres!I$3:J$33,2,FALSE)</f>
        <v>2nd</v>
      </c>
      <c r="Q8" t="str">
        <f>VLOOKUP(MONTH(A8),Paramètres!M$3:N$14,2,FALSE)</f>
        <v>May</v>
      </c>
      <c r="R8" t="str">
        <f t="shared" si="3"/>
        <v>2/5/2024</v>
      </c>
      <c r="S8" t="str">
        <f t="shared" si="4"/>
        <v xml:space="preserve">Today is Thursday</v>
      </c>
      <c r="T8" s="31" t="str">
        <f t="shared" si="5"/>
        <v xml:space="preserve"> the 2nd of May, 2024</v>
      </c>
      <c r="U8" t="str">
        <f>IF(C8="","",VLOOKUP(C8,ListesDeroulantes!A:B,2,FALSE)&amp;" menu")</f>
        <v xml:space="preserve">organic menu</v>
      </c>
      <c r="V8" t="str">
        <f t="shared" si="6"/>
        <v xml:space="preserve">Today, there is a organic menu:</v>
      </c>
      <c r="W8" t="str">
        <f>HMTL!B$10&amp;R8&amp;HMTL!B$12&amp;S8&amp;HMTL!B$14&amp;T8&amp;HMTL!B$16&amp;V8&amp;HMTL!B$18</f>
        <v xml:space="preserve">        &lt;!-- début d'un menu--&gt;
        &lt;div class="u-accordion-item"&gt;
          &lt;a class="u-accordion-link u-button-style u-palette-3-light-2 u-accordion-link-2" id="link-accordion-4c47"
            aria-controls="accordion-4c47" aria-selected="false"&gt;
            &lt;span class="u-accordion-link-text"&gt;2/5/2024&lt;/span&gt;&lt;span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 s="31" t="str">
        <f>IFERROR(VLOOKUP(D8,ListesDeroulantes!C:E,3,FALSE),"")</f>
        <v xml:space="preserve">grated carrots</v>
      </c>
      <c r="Y8" s="31" t="str">
        <f>IFERROR("./images/"&amp;VLOOKUP(D8,ListesDeroulantes!C:E,2,FALSE),"")</f>
        <v>./images/carrots.png</v>
      </c>
      <c r="Z8" s="31" t="str">
        <f>IFERROR(VLOOKUP(E8,ListesDeroulantes!F:H,3,FALSE),"")</f>
        <v/>
      </c>
      <c r="AA8" s="31" t="str">
        <f>IFERROR("./images/"&amp;VLOOKUP(E8,ListesDeroulantes!F:H,2,FALSE),"")</f>
        <v/>
      </c>
      <c r="AB8" s="31" t="str">
        <f t="shared" si="7"/>
        <v xml:space="preserve">grated carrots</v>
      </c>
      <c r="AC8" t="str">
        <f>IFERROR(VLOOKUP(G8,ListesDeroulantes!I:K,3,FALSE),"")</f>
        <v>pasta</v>
      </c>
      <c r="AD8" t="str">
        <f>IFERROR("./images/"&amp;VLOOKUP(G8,ListesDeroulantes!I:K,2,FALSE),"")</f>
        <v>./images/pasta.png</v>
      </c>
      <c r="AE8" t="str">
        <f>IFERROR(VLOOKUP(H8,ListesDeroulantes!I:K,3,FALSE),"")</f>
        <v>lentils</v>
      </c>
      <c r="AF8" t="str">
        <f>IFERROR("./images/"&amp;VLOOKUP(H8,ListesDeroulantes!I:K,2,FALSE),"")</f>
        <v>./images/lentils.png</v>
      </c>
      <c r="AG8" t="str">
        <f>IFERROR(VLOOKUP(I8,ListesDeroulantes!I:K,3,FALSE),"")</f>
        <v/>
      </c>
      <c r="AH8" s="31" t="str">
        <f>IFERROR("./images/"&amp;VLOOKUP(I8,ListesDeroulantes!I:K,2,FALSE),"")</f>
        <v/>
      </c>
      <c r="AI8" t="str">
        <f t="shared" si="8"/>
        <v xml:space="preserve">pasta with lentils</v>
      </c>
      <c r="AJ8" t="str">
        <f>IFERROR(VLOOKUP(J8,ListesDeroulantes!L:N,3,FALSE),"")</f>
        <v xml:space="preserve">chocolate cake</v>
      </c>
      <c r="AK8" t="str">
        <f>IFERROR("./images/"&amp;VLOOKUP(J8,ListesDeroulantes!L:N,2,FALSE),"")</f>
        <v>./images/chocolatecake.png</v>
      </c>
      <c r="AL8" t="str">
        <f>IFERROR(VLOOKUP(K8,ListesDeroulantes!L:N,3,FALSE),"")</f>
        <v/>
      </c>
      <c r="AM8" t="str">
        <f>IFERROR("./images/"&amp;VLOOKUP(K8,ListesDeroulantes!L:N,2,FALSE),"")</f>
        <v/>
      </c>
      <c r="AN8" t="str">
        <f>IFERROR(VLOOKUP(L8,ListesDeroulantes!L:N,3,FALSE),"")</f>
        <v/>
      </c>
      <c r="AO8" s="31" t="str">
        <f>IFERROR("./images/"&amp;VLOOKUP(L8,ListesDeroulantes!L:N,2,FALSE),"")</f>
        <v/>
      </c>
      <c r="AP8" t="str">
        <f t="shared" si="9"/>
        <v xml:space="preserve">chocolate cake</v>
      </c>
      <c r="AQ8" t="str">
        <f>HMTL!B$20&amp;AB8&amp;IF(Y8&lt;&gt;"",HMTL!B$24&amp;Y8&amp;HMTL!B$26,"")&amp;IF(AA8&lt;&gt;"",HMTL!B$28&amp;AA8&amp;HMTL!B$26,"")&amp;HMTL!B$32&amp;HMTL!B$21&amp;AI8&amp;IF(AD8&lt;&gt;"",HMTL!B$24&amp;AD8&amp;HMTL!B$26,"")&amp;IF(AF8&lt;&gt;"",HMTL!B$28&amp;AF8&amp;HMTL!B$26,"")&amp;IF(AH8&lt;&gt;"",HMTL!B$30&amp;AH8&amp;HMTL!B$26,"")&amp;HMTL!B$32&amp;HMTL!B$22&amp;AP8&amp;IF(AK8&lt;&gt;"",HMTL!B$24&amp;AK8&amp;HMTL!B$26,"")&amp;IF(AM8&lt;&gt;"",HMTL!B$28&amp;AM8&amp;HMTL!B$26,"")&amp;IF(AO8&lt;&gt;"",HMTL!B$30&amp;AO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 s="31" t="str">
        <f>IF(A8&lt;&gt;"",W8&amp;AQ8&amp;HMTL!B$32&amp;HMTL!B$34,"")</f>
        <v xml:space="preserve">        &lt;!-- début d'un menu--&gt;
        &lt;div class="u-accordion-item"&gt;
          &lt;a class="u-accordion-link u-button-style u-palette-3-light-2 u-accordion-link-2" id="link-accordion-4c47"
            aria-controls="accordion-4c47" aria-selected="false"&gt;
            &lt;span class="u-accordion-link-text"&gt;2/5/2024&lt;/span&gt;&lt;span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 s="32"/>
    </row>
    <row r="9" ht="14.25">
      <c r="A9" s="41">
        <v>45415</v>
      </c>
      <c r="B9" s="42">
        <f t="shared" si="0"/>
        <v>5</v>
      </c>
      <c r="C9" s="42" t="s">
        <v>96</v>
      </c>
      <c r="D9" s="42" t="s">
        <v>97</v>
      </c>
      <c r="E9" s="42"/>
      <c r="F9" s="43"/>
      <c r="G9" s="42" t="s">
        <v>98</v>
      </c>
      <c r="H9" s="43" t="s">
        <v>99</v>
      </c>
      <c r="I9" s="43"/>
      <c r="J9" s="43" t="s">
        <v>100</v>
      </c>
      <c r="K9" s="43"/>
      <c r="L9" s="43"/>
      <c r="N9">
        <f t="shared" si="1"/>
        <v>6</v>
      </c>
      <c r="O9" t="str">
        <f t="shared" si="2"/>
        <v>Friday</v>
      </c>
      <c r="P9" t="str">
        <f>VLOOKUP(DAY(A9),Paramètres!I$3:J$33,2,FALSE)</f>
        <v>3rd</v>
      </c>
      <c r="Q9" t="str">
        <f>VLOOKUP(MONTH(A9),Paramètres!M$3:N$14,2,FALSE)</f>
        <v>May</v>
      </c>
      <c r="R9" t="str">
        <f t="shared" si="3"/>
        <v>3/5/2024</v>
      </c>
      <c r="S9" t="str">
        <f t="shared" si="4"/>
        <v xml:space="preserve">Today is Friday</v>
      </c>
      <c r="T9" s="31" t="str">
        <f t="shared" si="5"/>
        <v xml:space="preserve"> the 3rd of May, 2024</v>
      </c>
      <c r="U9" t="str">
        <f>IF(C9="","",VLOOKUP(C9,ListesDeroulantes!A:B,2,FALSE)&amp;" menu")</f>
        <v xml:space="preserve">organic menu</v>
      </c>
      <c r="V9" t="str">
        <f t="shared" si="6"/>
        <v xml:space="preserve">Today, there is a organic menu:</v>
      </c>
      <c r="W9" t="str">
        <f>HMTL!B$10&amp;R9&amp;HMTL!B$12&amp;S9&amp;HMTL!B$14&amp;T9&amp;HMTL!B$16&amp;V9&amp;HMTL!B$18</f>
        <v xml:space="preserve">        &lt;!-- début d'un menu--&gt;
        &lt;div class="u-accordion-item"&gt;
          &lt;a class="u-accordion-link u-button-style u-palette-3-light-2 u-accordion-link-2" id="link-accordion-4c47"
            aria-controls="accordion-4c47" aria-selected="false"&gt;
            &lt;span class="u-accordion-link-text"&gt;3/5/2024&lt;/span&gt;&lt;span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9" s="31" t="str">
        <f>IFERROR(VLOOKUP(D9,ListesDeroulantes!C:E,3,FALSE),"")</f>
        <v xml:space="preserve">grated carrots</v>
      </c>
      <c r="Y9" s="31" t="str">
        <f>IFERROR("./images/"&amp;VLOOKUP(D9,ListesDeroulantes!C:E,2,FALSE),"")</f>
        <v>./images/carrots.png</v>
      </c>
      <c r="Z9" s="31" t="str">
        <f>IFERROR(VLOOKUP(E9,ListesDeroulantes!F:H,3,FALSE),"")</f>
        <v/>
      </c>
      <c r="AA9" s="31" t="str">
        <f>IFERROR("./images/"&amp;VLOOKUP(E9,ListesDeroulantes!F:H,2,FALSE),"")</f>
        <v/>
      </c>
      <c r="AB9" s="31" t="str">
        <f t="shared" si="7"/>
        <v xml:space="preserve">grated carrots</v>
      </c>
      <c r="AC9" t="str">
        <f>IFERROR(VLOOKUP(G9,ListesDeroulantes!I:K,3,FALSE),"")</f>
        <v>pasta</v>
      </c>
      <c r="AD9" t="str">
        <f>IFERROR("./images/"&amp;VLOOKUP(G9,ListesDeroulantes!I:K,2,FALSE),"")</f>
        <v>./images/pasta.png</v>
      </c>
      <c r="AE9" t="str">
        <f>IFERROR(VLOOKUP(H9,ListesDeroulantes!I:K,3,FALSE),"")</f>
        <v>lentils</v>
      </c>
      <c r="AF9" t="str">
        <f>IFERROR("./images/"&amp;VLOOKUP(H9,ListesDeroulantes!I:K,2,FALSE),"")</f>
        <v>./images/lentils.png</v>
      </c>
      <c r="AG9" t="str">
        <f>IFERROR(VLOOKUP(I9,ListesDeroulantes!I:K,3,FALSE),"")</f>
        <v/>
      </c>
      <c r="AH9" s="31" t="str">
        <f>IFERROR("./images/"&amp;VLOOKUP(I9,ListesDeroulantes!I:K,2,FALSE),"")</f>
        <v/>
      </c>
      <c r="AI9" t="str">
        <f t="shared" si="8"/>
        <v xml:space="preserve">pasta with lentils</v>
      </c>
      <c r="AJ9" t="str">
        <f>IFERROR(VLOOKUP(J9,ListesDeroulantes!L:N,3,FALSE),"")</f>
        <v xml:space="preserve">chocolate cake</v>
      </c>
      <c r="AK9" t="str">
        <f>IFERROR("./images/"&amp;VLOOKUP(J9,ListesDeroulantes!L:N,2,FALSE),"")</f>
        <v>./images/chocolatecake.png</v>
      </c>
      <c r="AL9" t="str">
        <f>IFERROR(VLOOKUP(K9,ListesDeroulantes!L:N,3,FALSE),"")</f>
        <v/>
      </c>
      <c r="AM9" t="str">
        <f>IFERROR("./images/"&amp;VLOOKUP(K9,ListesDeroulantes!L:N,2,FALSE),"")</f>
        <v/>
      </c>
      <c r="AN9" t="str">
        <f>IFERROR(VLOOKUP(L9,ListesDeroulantes!L:N,3,FALSE),"")</f>
        <v/>
      </c>
      <c r="AO9" s="31" t="str">
        <f>IFERROR("./images/"&amp;VLOOKUP(L9,ListesDeroulantes!L:N,2,FALSE),"")</f>
        <v/>
      </c>
      <c r="AP9" t="str">
        <f t="shared" si="9"/>
        <v xml:space="preserve">chocolate cake</v>
      </c>
      <c r="AQ9" t="str">
        <f>HMTL!B$20&amp;AB9&amp;IF(Y9&lt;&gt;"",HMTL!B$24&amp;Y9&amp;HMTL!B$26,"")&amp;IF(AA9&lt;&gt;"",HMTL!B$28&amp;AA9&amp;HMTL!B$26,"")&amp;HMTL!B$32&amp;HMTL!B$21&amp;AI9&amp;IF(AD9&lt;&gt;"",HMTL!B$24&amp;AD9&amp;HMTL!B$26,"")&amp;IF(AF9&lt;&gt;"",HMTL!B$28&amp;AF9&amp;HMTL!B$26,"")&amp;IF(AH9&lt;&gt;"",HMTL!B$30&amp;AH9&amp;HMTL!B$26,"")&amp;HMTL!B$32&amp;HMTL!B$22&amp;AP9&amp;IF(AK9&lt;&gt;"",HMTL!B$24&amp;AK9&amp;HMTL!B$26,"")&amp;IF(AM9&lt;&gt;"",HMTL!B$28&amp;AM9&amp;HMTL!B$26,"")&amp;IF(AO9&lt;&gt;"",HMTL!B$30&amp;AO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9" s="31" t="str">
        <f>IF(A9&lt;&gt;"",W9&amp;AQ9&amp;HMTL!B$32&amp;HMTL!B$34,"")</f>
        <v xml:space="preserve">        &lt;!-- début d'un menu--&gt;
        &lt;div class="u-accordion-item"&gt;
          &lt;a class="u-accordion-link u-button-style u-palette-3-light-2 u-accordion-link-2" id="link-accordion-4c47"
            aria-controls="accordion-4c47" aria-selected="false"&gt;
            &lt;span class="u-accordion-link-text"&gt;3/5/2024&lt;/span&gt;&lt;span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9" s="32"/>
    </row>
    <row r="10" ht="14.25">
      <c r="A10" s="41">
        <v>45416</v>
      </c>
      <c r="B10" s="42">
        <f t="shared" ref="B10:B73" si="10">IF(A10&lt;&gt;"",IF(WEEKDAY(A10)-1=0,7,WEEKDAY(A10)-1),"")</f>
        <v>6</v>
      </c>
      <c r="C10" s="42" t="s">
        <v>96</v>
      </c>
      <c r="D10" s="42" t="s">
        <v>97</v>
      </c>
      <c r="E10" s="42"/>
      <c r="F10" s="43"/>
      <c r="G10" s="42" t="s">
        <v>98</v>
      </c>
      <c r="H10" s="43" t="s">
        <v>99</v>
      </c>
      <c r="I10" s="43"/>
      <c r="J10" s="43" t="s">
        <v>100</v>
      </c>
      <c r="K10" s="43"/>
      <c r="L10" s="43"/>
      <c r="N10">
        <f t="shared" ref="N10:N73" si="11">IF(A10&lt;&gt;"",WEEKDAY(A10),"")</f>
        <v>7</v>
      </c>
      <c r="O10" t="str">
        <f t="shared" ref="O10:O73" si="12">IF(N10=2,"Monday",IF(N10=3,"Tuesday",IF(N10=4,"Wednesday",IF(N10=5,"Thursday",IF(N10=6,"Friday",IF(N10=7,"Saturday",IF(N10=1,"Sunday","")))))))</f>
        <v>Saturday</v>
      </c>
      <c r="P10" t="str">
        <f>VLOOKUP(DAY(A10),Paramètres!I$3:J$33,2,FALSE)</f>
        <v>4th</v>
      </c>
      <c r="Q10" t="str">
        <f>VLOOKUP(MONTH(A10),Paramètres!M$3:N$14,2,FALSE)</f>
        <v>May</v>
      </c>
      <c r="R10" t="str">
        <f t="shared" ref="R10:R73" si="13">DAY(A10)&amp;"/"&amp;MONTH(A10)&amp;"/"&amp;YEAR(A10)</f>
        <v>4/5/2024</v>
      </c>
      <c r="S10" t="str">
        <f t="shared" ref="S10:S73" si="14">IF(A10&lt;&gt;"","Today is "&amp;O10,"")</f>
        <v xml:space="preserve">Today is Saturday</v>
      </c>
      <c r="T10" s="31" t="str">
        <f t="shared" ref="T10:T73" si="15">IF(A10&lt;&gt;""," the "&amp;P10&amp;" of "&amp;Q10&amp;", "&amp;YEAR(A10),"")</f>
        <v xml:space="preserve"> the 4th of May, 2024</v>
      </c>
      <c r="U10" t="str">
        <f>IF(C10="","",VLOOKUP(C10,ListesDeroulantes!A:B,2,FALSE)&amp;" menu")</f>
        <v xml:space="preserve">organic menu</v>
      </c>
      <c r="V10" t="str">
        <f t="shared" ref="V10:V73" si="16">IF(U10="","Today, on the menu, there is:","Today, there is a "&amp;U10&amp;":")</f>
        <v xml:space="preserve">Today, there is a organic menu:</v>
      </c>
      <c r="W10" t="str">
        <f>HMTL!B$10&amp;R10&amp;HMTL!B$12&amp;S10&amp;HMTL!B$14&amp;T10&amp;HMTL!B$16&amp;V10&amp;HMTL!B$18</f>
        <v xml:space="preserve">        &lt;!-- début d'un menu--&gt;
        &lt;div class="u-accordion-item"&gt;
          &lt;a class="u-accordion-link u-button-style u-palette-3-light-2 u-accordion-link-2" id="link-accordion-4c47"
            aria-controls="accordion-4c47" aria-selected="false"&gt;
            &lt;span class="u-accordion-link-text"&gt;4/5/2024&lt;/span&gt;&lt;span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0" s="31" t="str">
        <f>IFERROR(VLOOKUP(D10,ListesDeroulantes!C:E,3,FALSE),"")</f>
        <v xml:space="preserve">grated carrots</v>
      </c>
      <c r="Y10" s="31" t="str">
        <f>IFERROR("./images/"&amp;VLOOKUP(D10,ListesDeroulantes!C:E,2,FALSE),"")</f>
        <v>./images/carrots.png</v>
      </c>
      <c r="Z10" s="31" t="str">
        <f>IFERROR(VLOOKUP(E10,ListesDeroulantes!F:H,3,FALSE),"")</f>
        <v/>
      </c>
      <c r="AA10" s="31" t="str">
        <f>IFERROR("./images/"&amp;VLOOKUP(E10,ListesDeroulantes!F:H,2,FALSE),"")</f>
        <v/>
      </c>
      <c r="AB10" s="31" t="str">
        <f t="shared" ref="AB10:AB73" si="17">X10&amp;IF(Z10&lt;&gt;""," with "&amp;Z10,"")&amp;IF(AND(X10&lt;&gt;"",F10&lt;&gt;"")," and ","")&amp;IF(F10&lt;&gt;"",F10,"")</f>
        <v xml:space="preserve">grated carrots</v>
      </c>
      <c r="AC10" t="str">
        <f>IFERROR(VLOOKUP(G10,ListesDeroulantes!I:K,3,FALSE),"")</f>
        <v>pasta</v>
      </c>
      <c r="AD10" t="str">
        <f>IFERROR("./images/"&amp;VLOOKUP(G10,ListesDeroulantes!I:K,2,FALSE),"")</f>
        <v>./images/pasta.png</v>
      </c>
      <c r="AE10" t="str">
        <f>IFERROR(VLOOKUP(H10,ListesDeroulantes!I:K,3,FALSE),"")</f>
        <v>lentils</v>
      </c>
      <c r="AF10" t="str">
        <f>IFERROR("./images/"&amp;VLOOKUP(H10,ListesDeroulantes!I:K,2,FALSE),"")</f>
        <v>./images/lentils.png</v>
      </c>
      <c r="AG10" t="str">
        <f>IFERROR(VLOOKUP(I10,ListesDeroulantes!I:K,3,FALSE),"")</f>
        <v/>
      </c>
      <c r="AH10" s="31" t="str">
        <f>IFERROR("./images/"&amp;VLOOKUP(I10,ListesDeroulantes!I:K,2,FALSE),"")</f>
        <v/>
      </c>
      <c r="AI10" t="str">
        <f t="shared" ref="AI10:AI73" si="18">AC10&amp;IF(AE10&lt;&gt;""," with "&amp;AE10,"")&amp;IF(AG10&lt;&gt;""," and "&amp;AG10,"")</f>
        <v xml:space="preserve">pasta with lentils</v>
      </c>
      <c r="AJ10" t="str">
        <f>IFERROR(VLOOKUP(J10,ListesDeroulantes!L:N,3,FALSE),"")</f>
        <v xml:space="preserve">chocolate cake</v>
      </c>
      <c r="AK10" t="str">
        <f>IFERROR("./images/"&amp;VLOOKUP(J10,ListesDeroulantes!L:N,2,FALSE),"")</f>
        <v>./images/chocolatecake.png</v>
      </c>
      <c r="AL10" t="str">
        <f>IFERROR(VLOOKUP(K10,ListesDeroulantes!L:N,3,FALSE),"")</f>
        <v/>
      </c>
      <c r="AM10" t="str">
        <f>IFERROR("./images/"&amp;VLOOKUP(K10,ListesDeroulantes!L:N,2,FALSE),"")</f>
        <v/>
      </c>
      <c r="AN10" t="str">
        <f>IFERROR(VLOOKUP(L10,ListesDeroulantes!L:N,3,FALSE),"")</f>
        <v/>
      </c>
      <c r="AO10" s="31" t="str">
        <f>IFERROR("./images/"&amp;VLOOKUP(L10,ListesDeroulantes!L:N,2,FALSE),"")</f>
        <v/>
      </c>
      <c r="AP10" t="str">
        <f t="shared" ref="AP10:AP73" si="19">AJ10&amp;IF(AL10&lt;&gt;""," with "&amp;AL10,"")&amp;IF(AN10&lt;&gt;""," and with "&amp;AN10,"")</f>
        <v xml:space="preserve">chocolate cake</v>
      </c>
      <c r="AQ10" t="str">
        <f>HMTL!B$20&amp;AB10&amp;IF(Y10&lt;&gt;"",HMTL!B$24&amp;Y10&amp;HMTL!B$26,"")&amp;IF(AA10&lt;&gt;"",HMTL!B$28&amp;AA10&amp;HMTL!B$26,"")&amp;HMTL!B$32&amp;HMTL!B$21&amp;AI10&amp;IF(AD10&lt;&gt;"",HMTL!B$24&amp;AD10&amp;HMTL!B$26,"")&amp;IF(AF10&lt;&gt;"",HMTL!B$28&amp;AF10&amp;HMTL!B$26,"")&amp;IF(AH10&lt;&gt;"",HMTL!B$30&amp;AH10&amp;HMTL!B$26,"")&amp;HMTL!B$32&amp;HMTL!B$22&amp;AP10&amp;IF(AK10&lt;&gt;"",HMTL!B$24&amp;AK10&amp;HMTL!B$26,"")&amp;IF(AM10&lt;&gt;"",HMTL!B$28&amp;AM10&amp;HMTL!B$26,"")&amp;IF(AO10&lt;&gt;"",HMTL!B$30&amp;AO10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0" s="31" t="str">
        <f>IF(A10&lt;&gt;"",W10&amp;AQ10&amp;HMTL!B$32&amp;HMTL!B$34,"")</f>
        <v xml:space="preserve">        &lt;!-- début d'un menu--&gt;
        &lt;div class="u-accordion-item"&gt;
          &lt;a class="u-accordion-link u-button-style u-palette-3-light-2 u-accordion-link-2" id="link-accordion-4c47"
            aria-controls="accordion-4c47" aria-selected="false"&gt;
            &lt;span class="u-accordion-link-text"&gt;4/5/2024&lt;/span&gt;&lt;span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0" s="32"/>
    </row>
    <row r="11" ht="14.25">
      <c r="A11" s="41">
        <v>45417</v>
      </c>
      <c r="B11" s="42">
        <f t="shared" si="10"/>
        <v>7</v>
      </c>
      <c r="C11" s="42" t="s">
        <v>96</v>
      </c>
      <c r="D11" s="42" t="s">
        <v>97</v>
      </c>
      <c r="E11" s="42"/>
      <c r="F11" s="43"/>
      <c r="G11" s="42" t="s">
        <v>98</v>
      </c>
      <c r="H11" s="43" t="s">
        <v>99</v>
      </c>
      <c r="I11" s="43"/>
      <c r="J11" s="43" t="s">
        <v>100</v>
      </c>
      <c r="K11" s="43"/>
      <c r="L11" s="43"/>
      <c r="N11">
        <f t="shared" si="11"/>
        <v>1</v>
      </c>
      <c r="O11" t="str">
        <f t="shared" si="12"/>
        <v>Sunday</v>
      </c>
      <c r="P11" t="str">
        <f>VLOOKUP(DAY(A11),Paramètres!I$3:J$33,2,FALSE)</f>
        <v>5th</v>
      </c>
      <c r="Q11" t="str">
        <f>VLOOKUP(MONTH(A11),Paramètres!M$3:N$14,2,FALSE)</f>
        <v>May</v>
      </c>
      <c r="R11" t="str">
        <f t="shared" si="13"/>
        <v>5/5/2024</v>
      </c>
      <c r="S11" t="str">
        <f t="shared" si="14"/>
        <v xml:space="preserve">Today is Sunday</v>
      </c>
      <c r="T11" s="31" t="str">
        <f t="shared" si="15"/>
        <v xml:space="preserve"> the 5th of May, 2024</v>
      </c>
      <c r="U11" t="str">
        <f>IF(C11="","",VLOOKUP(C11,ListesDeroulantes!A:B,2,FALSE)&amp;" menu")</f>
        <v xml:space="preserve">organic menu</v>
      </c>
      <c r="V11" t="str">
        <f t="shared" si="16"/>
        <v xml:space="preserve">Today, there is a organic menu:</v>
      </c>
      <c r="W11" t="str">
        <f>HMTL!B$10&amp;R11&amp;HMTL!B$12&amp;S11&amp;HMTL!B$14&amp;T11&amp;HMTL!B$16&amp;V11&amp;HMTL!B$18</f>
        <v xml:space="preserve">        &lt;!-- début d'un menu--&gt;
        &lt;div class="u-accordion-item"&gt;
          &lt;a class="u-accordion-link u-button-style u-palette-3-light-2 u-accordion-link-2" id="link-accordion-4c47"
            aria-controls="accordion-4c47" aria-selected="false"&gt;
            &lt;span class="u-accordion-link-text"&gt;5/5/2024&lt;/span&gt;&lt;span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1" s="31" t="str">
        <f>IFERROR(VLOOKUP(D11,ListesDeroulantes!C:E,3,FALSE),"")</f>
        <v xml:space="preserve">grated carrots</v>
      </c>
      <c r="Y11" s="31" t="str">
        <f>IFERROR("./images/"&amp;VLOOKUP(D11,ListesDeroulantes!C:E,2,FALSE),"")</f>
        <v>./images/carrots.png</v>
      </c>
      <c r="Z11" s="31" t="str">
        <f>IFERROR(VLOOKUP(E11,ListesDeroulantes!F:H,3,FALSE),"")</f>
        <v/>
      </c>
      <c r="AA11" s="31" t="str">
        <f>IFERROR("./images/"&amp;VLOOKUP(E11,ListesDeroulantes!F:H,2,FALSE),"")</f>
        <v/>
      </c>
      <c r="AB11" s="31" t="str">
        <f t="shared" si="17"/>
        <v xml:space="preserve">grated carrots</v>
      </c>
      <c r="AC11" t="str">
        <f>IFERROR(VLOOKUP(G11,ListesDeroulantes!I:K,3,FALSE),"")</f>
        <v>pasta</v>
      </c>
      <c r="AD11" t="str">
        <f>IFERROR("./images/"&amp;VLOOKUP(G11,ListesDeroulantes!I:K,2,FALSE),"")</f>
        <v>./images/pasta.png</v>
      </c>
      <c r="AE11" t="str">
        <f>IFERROR(VLOOKUP(H11,ListesDeroulantes!I:K,3,FALSE),"")</f>
        <v>lentils</v>
      </c>
      <c r="AF11" t="str">
        <f>IFERROR("./images/"&amp;VLOOKUP(H11,ListesDeroulantes!I:K,2,FALSE),"")</f>
        <v>./images/lentils.png</v>
      </c>
      <c r="AG11" t="str">
        <f>IFERROR(VLOOKUP(I11,ListesDeroulantes!I:K,3,FALSE),"")</f>
        <v/>
      </c>
      <c r="AH11" s="31" t="str">
        <f>IFERROR("./images/"&amp;VLOOKUP(I11,ListesDeroulantes!I:K,2,FALSE),"")</f>
        <v/>
      </c>
      <c r="AI11" t="str">
        <f t="shared" si="18"/>
        <v xml:space="preserve">pasta with lentils</v>
      </c>
      <c r="AJ11" t="str">
        <f>IFERROR(VLOOKUP(J11,ListesDeroulantes!L:N,3,FALSE),"")</f>
        <v xml:space="preserve">chocolate cake</v>
      </c>
      <c r="AK11" t="str">
        <f>IFERROR("./images/"&amp;VLOOKUP(J11,ListesDeroulantes!L:N,2,FALSE),"")</f>
        <v>./images/chocolatecake.png</v>
      </c>
      <c r="AL11" t="str">
        <f>IFERROR(VLOOKUP(K11,ListesDeroulantes!L:N,3,FALSE),"")</f>
        <v/>
      </c>
      <c r="AM11" t="str">
        <f>IFERROR("./images/"&amp;VLOOKUP(K11,ListesDeroulantes!L:N,2,FALSE),"")</f>
        <v/>
      </c>
      <c r="AN11" t="str">
        <f>IFERROR(VLOOKUP(L11,ListesDeroulantes!L:N,3,FALSE),"")</f>
        <v/>
      </c>
      <c r="AO11" s="31" t="str">
        <f>IFERROR("./images/"&amp;VLOOKUP(L11,ListesDeroulantes!L:N,2,FALSE),"")</f>
        <v/>
      </c>
      <c r="AP11" t="str">
        <f t="shared" si="19"/>
        <v xml:space="preserve">chocolate cake</v>
      </c>
      <c r="AQ11" t="str">
        <f>HMTL!B$20&amp;AB11&amp;IF(Y11&lt;&gt;"",HMTL!B$24&amp;Y11&amp;HMTL!B$26,"")&amp;IF(AA11&lt;&gt;"",HMTL!B$28&amp;AA11&amp;HMTL!B$26,"")&amp;HMTL!B$32&amp;HMTL!B$21&amp;AI11&amp;IF(AD11&lt;&gt;"",HMTL!B$24&amp;AD11&amp;HMTL!B$26,"")&amp;IF(AF11&lt;&gt;"",HMTL!B$28&amp;AF11&amp;HMTL!B$26,"")&amp;IF(AH11&lt;&gt;"",HMTL!B$30&amp;AH11&amp;HMTL!B$26,"")&amp;HMTL!B$32&amp;HMTL!B$22&amp;AP11&amp;IF(AK11&lt;&gt;"",HMTL!B$24&amp;AK11&amp;HMTL!B$26,"")&amp;IF(AM11&lt;&gt;"",HMTL!B$28&amp;AM11&amp;HMTL!B$26,"")&amp;IF(AO11&lt;&gt;"",HMTL!B$30&amp;AO11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1" s="31" t="str">
        <f>IF(A11&lt;&gt;"",W11&amp;AQ11&amp;HMTL!B$32&amp;HMTL!B$34,"")</f>
        <v xml:space="preserve">        &lt;!-- début d'un menu--&gt;
        &lt;div class="u-accordion-item"&gt;
          &lt;a class="u-accordion-link u-button-style u-palette-3-light-2 u-accordion-link-2" id="link-accordion-4c47"
            aria-controls="accordion-4c47" aria-selected="false"&gt;
            &lt;span class="u-accordion-link-text"&gt;5/5/2024&lt;/span&gt;&lt;span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1" s="32"/>
    </row>
    <row r="12" ht="14.25">
      <c r="A12" s="41">
        <v>45418</v>
      </c>
      <c r="B12" s="42">
        <f t="shared" si="10"/>
        <v>1</v>
      </c>
      <c r="C12" s="42" t="s">
        <v>96</v>
      </c>
      <c r="D12" s="42" t="s">
        <v>97</v>
      </c>
      <c r="E12" s="42"/>
      <c r="F12" s="43"/>
      <c r="G12" s="42" t="s">
        <v>98</v>
      </c>
      <c r="H12" s="43" t="s">
        <v>99</v>
      </c>
      <c r="I12" s="43"/>
      <c r="J12" s="43" t="s">
        <v>100</v>
      </c>
      <c r="K12" s="43"/>
      <c r="L12" s="43"/>
      <c r="N12">
        <f t="shared" si="11"/>
        <v>2</v>
      </c>
      <c r="O12" t="str">
        <f t="shared" si="12"/>
        <v>Monday</v>
      </c>
      <c r="P12" t="str">
        <f>VLOOKUP(DAY(A12),Paramètres!I$3:J$33,2,FALSE)</f>
        <v>6th</v>
      </c>
      <c r="Q12" t="str">
        <f>VLOOKUP(MONTH(A12),Paramètres!M$3:N$14,2,FALSE)</f>
        <v>May</v>
      </c>
      <c r="R12" t="str">
        <f t="shared" si="13"/>
        <v>6/5/2024</v>
      </c>
      <c r="S12" t="str">
        <f t="shared" si="14"/>
        <v xml:space="preserve">Today is Monday</v>
      </c>
      <c r="T12" s="31" t="str">
        <f t="shared" si="15"/>
        <v xml:space="preserve"> the 6th of May, 2024</v>
      </c>
      <c r="U12" t="str">
        <f>IF(C12="","",VLOOKUP(C12,ListesDeroulantes!A:B,2,FALSE)&amp;" menu")</f>
        <v xml:space="preserve">organic menu</v>
      </c>
      <c r="V12" t="str">
        <f t="shared" si="16"/>
        <v xml:space="preserve">Today, there is a organic menu:</v>
      </c>
      <c r="W12" t="str">
        <f>HMTL!B$10&amp;R12&amp;HMTL!B$12&amp;S12&amp;HMTL!B$14&amp;T12&amp;HMTL!B$16&amp;V12&amp;HMTL!B$18</f>
        <v xml:space="preserve">        &lt;!-- début d'un menu--&gt;
        &lt;div class="u-accordion-item"&gt;
          &lt;a class="u-accordion-link u-button-style u-palette-3-light-2 u-accordion-link-2" id="link-accordion-4c47"
            aria-controls="accordion-4c47" aria-selected="false"&gt;
            &lt;span class="u-accordion-link-text"&gt;6/5/2024&lt;/span&gt;&lt;span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2" s="31" t="str">
        <f>IFERROR(VLOOKUP(D12,ListesDeroulantes!C:E,3,FALSE),"")</f>
        <v xml:space="preserve">grated carrots</v>
      </c>
      <c r="Y12" s="31" t="str">
        <f>IFERROR("./images/"&amp;VLOOKUP(D12,ListesDeroulantes!C:E,2,FALSE),"")</f>
        <v>./images/carrots.png</v>
      </c>
      <c r="Z12" s="31" t="str">
        <f>IFERROR(VLOOKUP(E12,ListesDeroulantes!F:H,3,FALSE),"")</f>
        <v/>
      </c>
      <c r="AA12" s="31" t="str">
        <f>IFERROR("./images/"&amp;VLOOKUP(E12,ListesDeroulantes!F:H,2,FALSE),"")</f>
        <v/>
      </c>
      <c r="AB12" s="31" t="str">
        <f t="shared" si="17"/>
        <v xml:space="preserve">grated carrots</v>
      </c>
      <c r="AC12" t="str">
        <f>IFERROR(VLOOKUP(G12,ListesDeroulantes!I:K,3,FALSE),"")</f>
        <v>pasta</v>
      </c>
      <c r="AD12" t="str">
        <f>IFERROR("./images/"&amp;VLOOKUP(G12,ListesDeroulantes!I:K,2,FALSE),"")</f>
        <v>./images/pasta.png</v>
      </c>
      <c r="AE12" t="str">
        <f>IFERROR(VLOOKUP(H12,ListesDeroulantes!I:K,3,FALSE),"")</f>
        <v>lentils</v>
      </c>
      <c r="AF12" t="str">
        <f>IFERROR("./images/"&amp;VLOOKUP(H12,ListesDeroulantes!I:K,2,FALSE),"")</f>
        <v>./images/lentils.png</v>
      </c>
      <c r="AG12" t="str">
        <f>IFERROR(VLOOKUP(I12,ListesDeroulantes!I:K,3,FALSE),"")</f>
        <v/>
      </c>
      <c r="AH12" s="31" t="str">
        <f>IFERROR("./images/"&amp;VLOOKUP(I12,ListesDeroulantes!I:K,2,FALSE),"")</f>
        <v/>
      </c>
      <c r="AI12" t="str">
        <f t="shared" si="18"/>
        <v xml:space="preserve">pasta with lentils</v>
      </c>
      <c r="AJ12" t="str">
        <f>IFERROR(VLOOKUP(J12,ListesDeroulantes!L:N,3,FALSE),"")</f>
        <v xml:space="preserve">chocolate cake</v>
      </c>
      <c r="AK12" t="str">
        <f>IFERROR("./images/"&amp;VLOOKUP(J12,ListesDeroulantes!L:N,2,FALSE),"")</f>
        <v>./images/chocolatecake.png</v>
      </c>
      <c r="AL12" t="str">
        <f>IFERROR(VLOOKUP(K12,ListesDeroulantes!L:N,3,FALSE),"")</f>
        <v/>
      </c>
      <c r="AM12" t="str">
        <f>IFERROR("./images/"&amp;VLOOKUP(K12,ListesDeroulantes!L:N,2,FALSE),"")</f>
        <v/>
      </c>
      <c r="AN12" t="str">
        <f>IFERROR(VLOOKUP(L12,ListesDeroulantes!L:N,3,FALSE),"")</f>
        <v/>
      </c>
      <c r="AO12" s="31" t="str">
        <f>IFERROR("./images/"&amp;VLOOKUP(L12,ListesDeroulantes!L:N,2,FALSE),"")</f>
        <v/>
      </c>
      <c r="AP12" t="str">
        <f t="shared" si="19"/>
        <v xml:space="preserve">chocolate cake</v>
      </c>
      <c r="AQ12" t="str">
        <f>HMTL!B$20&amp;AB12&amp;IF(Y12&lt;&gt;"",HMTL!B$24&amp;Y12&amp;HMTL!B$26,"")&amp;IF(AA12&lt;&gt;"",HMTL!B$28&amp;AA12&amp;HMTL!B$26,"")&amp;HMTL!B$32&amp;HMTL!B$21&amp;AI12&amp;IF(AD12&lt;&gt;"",HMTL!B$24&amp;AD12&amp;HMTL!B$26,"")&amp;IF(AF12&lt;&gt;"",HMTL!B$28&amp;AF12&amp;HMTL!B$26,"")&amp;IF(AH12&lt;&gt;"",HMTL!B$30&amp;AH12&amp;HMTL!B$26,"")&amp;HMTL!B$32&amp;HMTL!B$22&amp;AP12&amp;IF(AK12&lt;&gt;"",HMTL!B$24&amp;AK12&amp;HMTL!B$26,"")&amp;IF(AM12&lt;&gt;"",HMTL!B$28&amp;AM12&amp;HMTL!B$26,"")&amp;IF(AO12&lt;&gt;"",HMTL!B$30&amp;AO12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2" s="31" t="str">
        <f>IF(A12&lt;&gt;"",W12&amp;AQ12&amp;HMTL!B$32&amp;HMTL!B$34,"")</f>
        <v xml:space="preserve">        &lt;!-- début d'un menu--&gt;
        &lt;div class="u-accordion-item"&gt;
          &lt;a class="u-accordion-link u-button-style u-palette-3-light-2 u-accordion-link-2" id="link-accordion-4c47"
            aria-controls="accordion-4c47" aria-selected="false"&gt;
            &lt;span class="u-accordion-link-text"&gt;6/5/2024&lt;/span&gt;&lt;span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2" s="32"/>
    </row>
    <row r="13" ht="14.25">
      <c r="A13" s="41">
        <v>45419</v>
      </c>
      <c r="B13" s="42">
        <f t="shared" si="10"/>
        <v>2</v>
      </c>
      <c r="C13" s="42" t="s">
        <v>96</v>
      </c>
      <c r="D13" s="42" t="s">
        <v>97</v>
      </c>
      <c r="E13" s="42"/>
      <c r="F13" s="43"/>
      <c r="G13" s="42" t="s">
        <v>98</v>
      </c>
      <c r="H13" s="43" t="s">
        <v>99</v>
      </c>
      <c r="I13" s="43"/>
      <c r="J13" s="43" t="s">
        <v>100</v>
      </c>
      <c r="K13" s="43"/>
      <c r="L13" s="43"/>
      <c r="N13">
        <f t="shared" si="11"/>
        <v>3</v>
      </c>
      <c r="O13" t="str">
        <f t="shared" si="12"/>
        <v>Tuesday</v>
      </c>
      <c r="P13" t="str">
        <f>VLOOKUP(DAY(A13),Paramètres!I$3:J$33,2,FALSE)</f>
        <v>7th</v>
      </c>
      <c r="Q13" t="str">
        <f>VLOOKUP(MONTH(A13),Paramètres!M$3:N$14,2,FALSE)</f>
        <v>May</v>
      </c>
      <c r="R13" t="str">
        <f t="shared" si="13"/>
        <v>7/5/2024</v>
      </c>
      <c r="S13" t="str">
        <f t="shared" si="14"/>
        <v xml:space="preserve">Today is Tuesday</v>
      </c>
      <c r="T13" s="31" t="str">
        <f t="shared" si="15"/>
        <v xml:space="preserve"> the 7th of May, 2024</v>
      </c>
      <c r="U13" t="str">
        <f>IF(C13="","",VLOOKUP(C13,ListesDeroulantes!A:B,2,FALSE)&amp;" menu")</f>
        <v xml:space="preserve">organic menu</v>
      </c>
      <c r="V13" t="str">
        <f t="shared" si="16"/>
        <v xml:space="preserve">Today, there is a organic menu:</v>
      </c>
      <c r="W13" t="str">
        <f>HMTL!B$10&amp;R13&amp;HMTL!B$12&amp;S13&amp;HMTL!B$14&amp;T13&amp;HMTL!B$16&amp;V13&amp;HMTL!B$18</f>
        <v xml:space="preserve">        &lt;!-- début d'un menu--&gt;
        &lt;div class="u-accordion-item"&gt;
          &lt;a class="u-accordion-link u-button-style u-palette-3-light-2 u-accordion-link-2" id="link-accordion-4c47"
            aria-controls="accordion-4c47" aria-selected="false"&gt;
            &lt;span class="u-accordion-link-text"&gt;7/5/2024&lt;/span&gt;&lt;span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3" s="31" t="str">
        <f>IFERROR(VLOOKUP(D13,ListesDeroulantes!C:E,3,FALSE),"")</f>
        <v xml:space="preserve">grated carrots</v>
      </c>
      <c r="Y13" s="31" t="str">
        <f>IFERROR("./images/"&amp;VLOOKUP(D13,ListesDeroulantes!C:E,2,FALSE),"")</f>
        <v>./images/carrots.png</v>
      </c>
      <c r="Z13" s="31" t="str">
        <f>IFERROR(VLOOKUP(E13,ListesDeroulantes!F:H,3,FALSE),"")</f>
        <v/>
      </c>
      <c r="AA13" s="31" t="str">
        <f>IFERROR("./images/"&amp;VLOOKUP(E13,ListesDeroulantes!F:H,2,FALSE),"")</f>
        <v/>
      </c>
      <c r="AB13" s="31" t="str">
        <f t="shared" si="17"/>
        <v xml:space="preserve">grated carrots</v>
      </c>
      <c r="AC13" t="str">
        <f>IFERROR(VLOOKUP(G13,ListesDeroulantes!I:K,3,FALSE),"")</f>
        <v>pasta</v>
      </c>
      <c r="AD13" t="str">
        <f>IFERROR("./images/"&amp;VLOOKUP(G13,ListesDeroulantes!I:K,2,FALSE),"")</f>
        <v>./images/pasta.png</v>
      </c>
      <c r="AE13" t="str">
        <f>IFERROR(VLOOKUP(H13,ListesDeroulantes!I:K,3,FALSE),"")</f>
        <v>lentils</v>
      </c>
      <c r="AF13" t="str">
        <f>IFERROR("./images/"&amp;VLOOKUP(H13,ListesDeroulantes!I:K,2,FALSE),"")</f>
        <v>./images/lentils.png</v>
      </c>
      <c r="AG13" t="str">
        <f>IFERROR(VLOOKUP(I13,ListesDeroulantes!I:K,3,FALSE),"")</f>
        <v/>
      </c>
      <c r="AH13" s="31" t="str">
        <f>IFERROR("./images/"&amp;VLOOKUP(I13,ListesDeroulantes!I:K,2,FALSE),"")</f>
        <v/>
      </c>
      <c r="AI13" t="str">
        <f t="shared" si="18"/>
        <v xml:space="preserve">pasta with lentils</v>
      </c>
      <c r="AJ13" t="str">
        <f>IFERROR(VLOOKUP(J13,ListesDeroulantes!L:N,3,FALSE),"")</f>
        <v xml:space="preserve">chocolate cake</v>
      </c>
      <c r="AK13" t="str">
        <f>IFERROR("./images/"&amp;VLOOKUP(J13,ListesDeroulantes!L:N,2,FALSE),"")</f>
        <v>./images/chocolatecake.png</v>
      </c>
      <c r="AL13" t="str">
        <f>IFERROR(VLOOKUP(K13,ListesDeroulantes!L:N,3,FALSE),"")</f>
        <v/>
      </c>
      <c r="AM13" t="str">
        <f>IFERROR("./images/"&amp;VLOOKUP(K13,ListesDeroulantes!L:N,2,FALSE),"")</f>
        <v/>
      </c>
      <c r="AN13" t="str">
        <f>IFERROR(VLOOKUP(L13,ListesDeroulantes!L:N,3,FALSE),"")</f>
        <v/>
      </c>
      <c r="AO13" s="31" t="str">
        <f>IFERROR("./images/"&amp;VLOOKUP(L13,ListesDeroulantes!L:N,2,FALSE),"")</f>
        <v/>
      </c>
      <c r="AP13" t="str">
        <f t="shared" si="19"/>
        <v xml:space="preserve">chocolate cake</v>
      </c>
      <c r="AQ13" t="str">
        <f>HMTL!B$20&amp;AB13&amp;IF(Y13&lt;&gt;"",HMTL!B$24&amp;Y13&amp;HMTL!B$26,"")&amp;IF(AA13&lt;&gt;"",HMTL!B$28&amp;AA13&amp;HMTL!B$26,"")&amp;HMTL!B$32&amp;HMTL!B$21&amp;AI13&amp;IF(AD13&lt;&gt;"",HMTL!B$24&amp;AD13&amp;HMTL!B$26,"")&amp;IF(AF13&lt;&gt;"",HMTL!B$28&amp;AF13&amp;HMTL!B$26,"")&amp;IF(AH13&lt;&gt;"",HMTL!B$30&amp;AH13&amp;HMTL!B$26,"")&amp;HMTL!B$32&amp;HMTL!B$22&amp;AP13&amp;IF(AK13&lt;&gt;"",HMTL!B$24&amp;AK13&amp;HMTL!B$26,"")&amp;IF(AM13&lt;&gt;"",HMTL!B$28&amp;AM13&amp;HMTL!B$26,"")&amp;IF(AO13&lt;&gt;"",HMTL!B$30&amp;AO13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3" s="31" t="str">
        <f>IF(A13&lt;&gt;"",W13&amp;AQ13&amp;HMTL!B$32&amp;HMTL!B$34,"")</f>
        <v xml:space="preserve">        &lt;!-- début d'un menu--&gt;
        &lt;div class="u-accordion-item"&gt;
          &lt;a class="u-accordion-link u-button-style u-palette-3-light-2 u-accordion-link-2" id="link-accordion-4c47"
            aria-controls="accordion-4c47" aria-selected="false"&gt;
            &lt;span class="u-accordion-link-text"&gt;7/5/2024&lt;/span&gt;&lt;span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3" s="32"/>
    </row>
    <row r="14" ht="14.25">
      <c r="A14" s="41">
        <v>45420</v>
      </c>
      <c r="B14" s="42">
        <f t="shared" si="10"/>
        <v>3</v>
      </c>
      <c r="C14" s="42" t="s">
        <v>96</v>
      </c>
      <c r="D14" s="42" t="s">
        <v>97</v>
      </c>
      <c r="E14" s="42"/>
      <c r="F14" s="43"/>
      <c r="G14" s="42" t="s">
        <v>98</v>
      </c>
      <c r="H14" s="43" t="s">
        <v>99</v>
      </c>
      <c r="I14" s="43"/>
      <c r="J14" s="43" t="s">
        <v>100</v>
      </c>
      <c r="K14" s="43"/>
      <c r="L14" s="43"/>
      <c r="N14">
        <f t="shared" si="11"/>
        <v>4</v>
      </c>
      <c r="O14" t="str">
        <f t="shared" si="12"/>
        <v>Wednesday</v>
      </c>
      <c r="P14" t="str">
        <f>VLOOKUP(DAY(A14),Paramètres!I$3:J$33,2,FALSE)</f>
        <v>8th</v>
      </c>
      <c r="Q14" t="str">
        <f>VLOOKUP(MONTH(A14),Paramètres!M$3:N$14,2,FALSE)</f>
        <v>May</v>
      </c>
      <c r="R14" t="str">
        <f t="shared" si="13"/>
        <v>8/5/2024</v>
      </c>
      <c r="S14" t="str">
        <f t="shared" si="14"/>
        <v xml:space="preserve">Today is Wednesday</v>
      </c>
      <c r="T14" s="31" t="str">
        <f t="shared" si="15"/>
        <v xml:space="preserve"> the 8th of May, 2024</v>
      </c>
      <c r="U14" t="str">
        <f>IF(C14="","",VLOOKUP(C14,ListesDeroulantes!A:B,2,FALSE)&amp;" menu")</f>
        <v xml:space="preserve">organic menu</v>
      </c>
      <c r="V14" t="str">
        <f t="shared" si="16"/>
        <v xml:space="preserve">Today, there is a organic menu:</v>
      </c>
      <c r="W14" t="str">
        <f>HMTL!B$10&amp;R14&amp;HMTL!B$12&amp;S14&amp;HMTL!B$14&amp;T14&amp;HMTL!B$16&amp;V14&amp;HMTL!B$18</f>
        <v xml:space="preserve">        &lt;!-- début d'un menu--&gt;
        &lt;div class="u-accordion-item"&gt;
          &lt;a class="u-accordion-link u-button-style u-palette-3-light-2 u-accordion-link-2" id="link-accordion-4c47"
            aria-controls="accordion-4c47" aria-selected="false"&gt;
            &lt;span class="u-accordion-link-text"&gt;8/5/2024&lt;/span&gt;&lt;span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4" s="31" t="str">
        <f>IFERROR(VLOOKUP(D14,ListesDeroulantes!C:E,3,FALSE),"")</f>
        <v xml:space="preserve">grated carrots</v>
      </c>
      <c r="Y14" s="31" t="str">
        <f>IFERROR("./images/"&amp;VLOOKUP(D14,ListesDeroulantes!C:E,2,FALSE),"")</f>
        <v>./images/carrots.png</v>
      </c>
      <c r="Z14" s="31" t="str">
        <f>IFERROR(VLOOKUP(E14,ListesDeroulantes!F:H,3,FALSE),"")</f>
        <v/>
      </c>
      <c r="AA14" s="31" t="str">
        <f>IFERROR("./images/"&amp;VLOOKUP(E14,ListesDeroulantes!F:H,2,FALSE),"")</f>
        <v/>
      </c>
      <c r="AB14" s="31" t="str">
        <f t="shared" si="17"/>
        <v xml:space="preserve">grated carrots</v>
      </c>
      <c r="AC14" t="str">
        <f>IFERROR(VLOOKUP(G14,ListesDeroulantes!I:K,3,FALSE),"")</f>
        <v>pasta</v>
      </c>
      <c r="AD14" t="str">
        <f>IFERROR("./images/"&amp;VLOOKUP(G14,ListesDeroulantes!I:K,2,FALSE),"")</f>
        <v>./images/pasta.png</v>
      </c>
      <c r="AE14" t="str">
        <f>IFERROR(VLOOKUP(H14,ListesDeroulantes!I:K,3,FALSE),"")</f>
        <v>lentils</v>
      </c>
      <c r="AF14" t="str">
        <f>IFERROR("./images/"&amp;VLOOKUP(H14,ListesDeroulantes!I:K,2,FALSE),"")</f>
        <v>./images/lentils.png</v>
      </c>
      <c r="AG14" t="str">
        <f>IFERROR(VLOOKUP(I14,ListesDeroulantes!I:K,3,FALSE),"")</f>
        <v/>
      </c>
      <c r="AH14" s="31" t="str">
        <f>IFERROR("./images/"&amp;VLOOKUP(I14,ListesDeroulantes!I:K,2,FALSE),"")</f>
        <v/>
      </c>
      <c r="AI14" t="str">
        <f t="shared" si="18"/>
        <v xml:space="preserve">pasta with lentils</v>
      </c>
      <c r="AJ14" t="str">
        <f>IFERROR(VLOOKUP(J14,ListesDeroulantes!L:N,3,FALSE),"")</f>
        <v xml:space="preserve">chocolate cake</v>
      </c>
      <c r="AK14" t="str">
        <f>IFERROR("./images/"&amp;VLOOKUP(J14,ListesDeroulantes!L:N,2,FALSE),"")</f>
        <v>./images/chocolatecake.png</v>
      </c>
      <c r="AL14" t="str">
        <f>IFERROR(VLOOKUP(K14,ListesDeroulantes!L:N,3,FALSE),"")</f>
        <v/>
      </c>
      <c r="AM14" t="str">
        <f>IFERROR("./images/"&amp;VLOOKUP(K14,ListesDeroulantes!L:N,2,FALSE),"")</f>
        <v/>
      </c>
      <c r="AN14" t="str">
        <f>IFERROR(VLOOKUP(L14,ListesDeroulantes!L:N,3,FALSE),"")</f>
        <v/>
      </c>
      <c r="AO14" s="31" t="str">
        <f>IFERROR("./images/"&amp;VLOOKUP(L14,ListesDeroulantes!L:N,2,FALSE),"")</f>
        <v/>
      </c>
      <c r="AP14" t="str">
        <f t="shared" si="19"/>
        <v xml:space="preserve">chocolate cake</v>
      </c>
      <c r="AQ14" t="str">
        <f>HMTL!B$20&amp;AB14&amp;IF(Y14&lt;&gt;"",HMTL!B$24&amp;Y14&amp;HMTL!B$26,"")&amp;IF(AA14&lt;&gt;"",HMTL!B$28&amp;AA14&amp;HMTL!B$26,"")&amp;HMTL!B$32&amp;HMTL!B$21&amp;AI14&amp;IF(AD14&lt;&gt;"",HMTL!B$24&amp;AD14&amp;HMTL!B$26,"")&amp;IF(AF14&lt;&gt;"",HMTL!B$28&amp;AF14&amp;HMTL!B$26,"")&amp;IF(AH14&lt;&gt;"",HMTL!B$30&amp;AH14&amp;HMTL!B$26,"")&amp;HMTL!B$32&amp;HMTL!B$22&amp;AP14&amp;IF(AK14&lt;&gt;"",HMTL!B$24&amp;AK14&amp;HMTL!B$26,"")&amp;IF(AM14&lt;&gt;"",HMTL!B$28&amp;AM14&amp;HMTL!B$26,"")&amp;IF(AO14&lt;&gt;"",HMTL!B$30&amp;AO14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4" s="31" t="str">
        <f>IF(A14&lt;&gt;"",W14&amp;AQ14&amp;HMTL!B$32&amp;HMTL!B$34,"")</f>
        <v xml:space="preserve">        &lt;!-- début d'un menu--&gt;
        &lt;div class="u-accordion-item"&gt;
          &lt;a class="u-accordion-link u-button-style u-palette-3-light-2 u-accordion-link-2" id="link-accordion-4c47"
            aria-controls="accordion-4c47" aria-selected="false"&gt;
            &lt;span class="u-accordion-link-text"&gt;8/5/2024&lt;/span&gt;&lt;span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4" s="32"/>
    </row>
    <row r="15" ht="14.25">
      <c r="A15" s="41">
        <v>45421</v>
      </c>
      <c r="B15" s="42">
        <f t="shared" si="10"/>
        <v>4</v>
      </c>
      <c r="C15" s="42" t="s">
        <v>96</v>
      </c>
      <c r="D15" s="42" t="s">
        <v>97</v>
      </c>
      <c r="E15" s="42"/>
      <c r="F15" s="43"/>
      <c r="G15" s="42" t="s">
        <v>98</v>
      </c>
      <c r="H15" s="43" t="s">
        <v>99</v>
      </c>
      <c r="I15" s="43"/>
      <c r="J15" s="43" t="s">
        <v>100</v>
      </c>
      <c r="K15" s="43"/>
      <c r="L15" s="43"/>
      <c r="N15">
        <f t="shared" si="11"/>
        <v>5</v>
      </c>
      <c r="O15" t="str">
        <f t="shared" si="12"/>
        <v>Thursday</v>
      </c>
      <c r="P15" t="str">
        <f>VLOOKUP(DAY(A15),Paramètres!I$3:J$33,2,FALSE)</f>
        <v>9th</v>
      </c>
      <c r="Q15" t="str">
        <f>VLOOKUP(MONTH(A15),Paramètres!M$3:N$14,2,FALSE)</f>
        <v>May</v>
      </c>
      <c r="R15" t="str">
        <f t="shared" si="13"/>
        <v>9/5/2024</v>
      </c>
      <c r="S15" t="str">
        <f t="shared" si="14"/>
        <v xml:space="preserve">Today is Thursday</v>
      </c>
      <c r="T15" s="31" t="str">
        <f t="shared" si="15"/>
        <v xml:space="preserve"> the 9th of May, 2024</v>
      </c>
      <c r="U15" t="str">
        <f>IF(C15="","",VLOOKUP(C15,ListesDeroulantes!A:B,2,FALSE)&amp;" menu")</f>
        <v xml:space="preserve">organic menu</v>
      </c>
      <c r="V15" t="str">
        <f t="shared" si="16"/>
        <v xml:space="preserve">Today, there is a organic menu:</v>
      </c>
      <c r="W15" t="str">
        <f>HMTL!B$10&amp;R15&amp;HMTL!B$12&amp;S15&amp;HMTL!B$14&amp;T15&amp;HMTL!B$16&amp;V15&amp;HMTL!B$18</f>
        <v xml:space="preserve">        &lt;!-- début d'un menu--&gt;
        &lt;div class="u-accordion-item"&gt;
          &lt;a class="u-accordion-link u-button-style u-palette-3-light-2 u-accordion-link-2" id="link-accordion-4c47"
            aria-controls="accordion-4c47" aria-selected="false"&gt;
            &lt;span class="u-accordion-link-text"&gt;9/5/2024&lt;/span&gt;&lt;span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5" s="31" t="str">
        <f>IFERROR(VLOOKUP(D15,ListesDeroulantes!C:E,3,FALSE),"")</f>
        <v xml:space="preserve">grated carrots</v>
      </c>
      <c r="Y15" s="31" t="str">
        <f>IFERROR("./images/"&amp;VLOOKUP(D15,ListesDeroulantes!C:E,2,FALSE),"")</f>
        <v>./images/carrots.png</v>
      </c>
      <c r="Z15" s="31" t="str">
        <f>IFERROR(VLOOKUP(E15,ListesDeroulantes!F:H,3,FALSE),"")</f>
        <v/>
      </c>
      <c r="AA15" s="31" t="str">
        <f>IFERROR("./images/"&amp;VLOOKUP(E15,ListesDeroulantes!F:H,2,FALSE),"")</f>
        <v/>
      </c>
      <c r="AB15" s="31" t="str">
        <f t="shared" si="17"/>
        <v xml:space="preserve">grated carrots</v>
      </c>
      <c r="AC15" t="str">
        <f>IFERROR(VLOOKUP(G15,ListesDeroulantes!I:K,3,FALSE),"")</f>
        <v>pasta</v>
      </c>
      <c r="AD15" t="str">
        <f>IFERROR("./images/"&amp;VLOOKUP(G15,ListesDeroulantes!I:K,2,FALSE),"")</f>
        <v>./images/pasta.png</v>
      </c>
      <c r="AE15" t="str">
        <f>IFERROR(VLOOKUP(H15,ListesDeroulantes!I:K,3,FALSE),"")</f>
        <v>lentils</v>
      </c>
      <c r="AF15" t="str">
        <f>IFERROR("./images/"&amp;VLOOKUP(H15,ListesDeroulantes!I:K,2,FALSE),"")</f>
        <v>./images/lentils.png</v>
      </c>
      <c r="AG15" t="str">
        <f>IFERROR(VLOOKUP(I15,ListesDeroulantes!I:K,3,FALSE),"")</f>
        <v/>
      </c>
      <c r="AH15" s="31" t="str">
        <f>IFERROR("./images/"&amp;VLOOKUP(I15,ListesDeroulantes!I:K,2,FALSE),"")</f>
        <v/>
      </c>
      <c r="AI15" t="str">
        <f t="shared" si="18"/>
        <v xml:space="preserve">pasta with lentils</v>
      </c>
      <c r="AJ15" t="str">
        <f>IFERROR(VLOOKUP(J15,ListesDeroulantes!L:N,3,FALSE),"")</f>
        <v xml:space="preserve">chocolate cake</v>
      </c>
      <c r="AK15" t="str">
        <f>IFERROR("./images/"&amp;VLOOKUP(J15,ListesDeroulantes!L:N,2,FALSE),"")</f>
        <v>./images/chocolatecake.png</v>
      </c>
      <c r="AL15" t="str">
        <f>IFERROR(VLOOKUP(K15,ListesDeroulantes!L:N,3,FALSE),"")</f>
        <v/>
      </c>
      <c r="AM15" t="str">
        <f>IFERROR("./images/"&amp;VLOOKUP(K15,ListesDeroulantes!L:N,2,FALSE),"")</f>
        <v/>
      </c>
      <c r="AN15" t="str">
        <f>IFERROR(VLOOKUP(L15,ListesDeroulantes!L:N,3,FALSE),"")</f>
        <v/>
      </c>
      <c r="AO15" s="31" t="str">
        <f>IFERROR("./images/"&amp;VLOOKUP(L15,ListesDeroulantes!L:N,2,FALSE),"")</f>
        <v/>
      </c>
      <c r="AP15" t="str">
        <f t="shared" si="19"/>
        <v xml:space="preserve">chocolate cake</v>
      </c>
      <c r="AQ15" t="str">
        <f>HMTL!B$20&amp;AB15&amp;IF(Y15&lt;&gt;"",HMTL!B$24&amp;Y15&amp;HMTL!B$26,"")&amp;IF(AA15&lt;&gt;"",HMTL!B$28&amp;AA15&amp;HMTL!B$26,"")&amp;HMTL!B$32&amp;HMTL!B$21&amp;AI15&amp;IF(AD15&lt;&gt;"",HMTL!B$24&amp;AD15&amp;HMTL!B$26,"")&amp;IF(AF15&lt;&gt;"",HMTL!B$28&amp;AF15&amp;HMTL!B$26,"")&amp;IF(AH15&lt;&gt;"",HMTL!B$30&amp;AH15&amp;HMTL!B$26,"")&amp;HMTL!B$32&amp;HMTL!B$22&amp;AP15&amp;IF(AK15&lt;&gt;"",HMTL!B$24&amp;AK15&amp;HMTL!B$26,"")&amp;IF(AM15&lt;&gt;"",HMTL!B$28&amp;AM15&amp;HMTL!B$26,"")&amp;IF(AO15&lt;&gt;"",HMTL!B$30&amp;AO15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5" s="31" t="str">
        <f>IF(A15&lt;&gt;"",W15&amp;AQ15&amp;HMTL!B$32&amp;HMTL!B$34,"")</f>
        <v xml:space="preserve">        &lt;!-- début d'un menu--&gt;
        &lt;div class="u-accordion-item"&gt;
          &lt;a class="u-accordion-link u-button-style u-palette-3-light-2 u-accordion-link-2" id="link-accordion-4c47"
            aria-controls="accordion-4c47" aria-selected="false"&gt;
            &lt;span class="u-accordion-link-text"&gt;9/5/2024&lt;/span&gt;&lt;span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5" s="32"/>
    </row>
    <row r="16" ht="14.25">
      <c r="A16" s="41">
        <v>45422</v>
      </c>
      <c r="B16" s="42">
        <f t="shared" si="10"/>
        <v>5</v>
      </c>
      <c r="C16" s="42" t="s">
        <v>96</v>
      </c>
      <c r="D16" s="42" t="s">
        <v>97</v>
      </c>
      <c r="E16" s="42"/>
      <c r="F16" s="43"/>
      <c r="G16" s="42" t="s">
        <v>98</v>
      </c>
      <c r="H16" s="43" t="s">
        <v>99</v>
      </c>
      <c r="I16" s="43"/>
      <c r="J16" s="43" t="s">
        <v>100</v>
      </c>
      <c r="K16" s="43"/>
      <c r="L16" s="43"/>
      <c r="N16">
        <f t="shared" si="11"/>
        <v>6</v>
      </c>
      <c r="O16" t="str">
        <f t="shared" si="12"/>
        <v>Friday</v>
      </c>
      <c r="P16" t="str">
        <f>VLOOKUP(DAY(A16),Paramètres!I$3:J$33,2,FALSE)</f>
        <v>10th</v>
      </c>
      <c r="Q16" t="str">
        <f>VLOOKUP(MONTH(A16),Paramètres!M$3:N$14,2,FALSE)</f>
        <v>May</v>
      </c>
      <c r="R16" t="str">
        <f t="shared" si="13"/>
        <v>10/5/2024</v>
      </c>
      <c r="S16" t="str">
        <f t="shared" si="14"/>
        <v xml:space="preserve">Today is Friday</v>
      </c>
      <c r="T16" s="31" t="str">
        <f t="shared" si="15"/>
        <v xml:space="preserve"> the 10th of May, 2024</v>
      </c>
      <c r="U16" t="str">
        <f>IF(C16="","",VLOOKUP(C16,ListesDeroulantes!A:B,2,FALSE)&amp;" menu")</f>
        <v xml:space="preserve">organic menu</v>
      </c>
      <c r="V16" t="str">
        <f t="shared" si="16"/>
        <v xml:space="preserve">Today, there is a organic menu:</v>
      </c>
      <c r="W16" t="str">
        <f>HMTL!B$10&amp;R16&amp;HMTL!B$12&amp;S16&amp;HMTL!B$14&amp;T16&amp;HMTL!B$16&amp;V16&amp;HMTL!B$18</f>
        <v xml:space="preserve">        &lt;!-- début d'un menu--&gt;
        &lt;div class="u-accordion-item"&gt;
          &lt;a class="u-accordion-link u-button-style u-palette-3-light-2 u-accordion-link-2" id="link-accordion-4c47"
            aria-controls="accordion-4c47" aria-selected="false"&gt;
            &lt;span class="u-accordion-link-text"&gt;10/5/2024&lt;/span&gt;&lt;span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6" s="31" t="str">
        <f>IFERROR(VLOOKUP(D16,ListesDeroulantes!C:E,3,FALSE),"")</f>
        <v xml:space="preserve">grated carrots</v>
      </c>
      <c r="Y16" s="31" t="str">
        <f>IFERROR("./images/"&amp;VLOOKUP(D16,ListesDeroulantes!C:E,2,FALSE),"")</f>
        <v>./images/carrots.png</v>
      </c>
      <c r="Z16" s="31" t="str">
        <f>IFERROR(VLOOKUP(E16,ListesDeroulantes!F:H,3,FALSE),"")</f>
        <v/>
      </c>
      <c r="AA16" s="31" t="str">
        <f>IFERROR("./images/"&amp;VLOOKUP(E16,ListesDeroulantes!F:H,2,FALSE),"")</f>
        <v/>
      </c>
      <c r="AB16" s="31" t="str">
        <f t="shared" si="17"/>
        <v xml:space="preserve">grated carrots</v>
      </c>
      <c r="AC16" t="str">
        <f>IFERROR(VLOOKUP(G16,ListesDeroulantes!I:K,3,FALSE),"")</f>
        <v>pasta</v>
      </c>
      <c r="AD16" t="str">
        <f>IFERROR("./images/"&amp;VLOOKUP(G16,ListesDeroulantes!I:K,2,FALSE),"")</f>
        <v>./images/pasta.png</v>
      </c>
      <c r="AE16" t="str">
        <f>IFERROR(VLOOKUP(H16,ListesDeroulantes!I:K,3,FALSE),"")</f>
        <v>lentils</v>
      </c>
      <c r="AF16" t="str">
        <f>IFERROR("./images/"&amp;VLOOKUP(H16,ListesDeroulantes!I:K,2,FALSE),"")</f>
        <v>./images/lentils.png</v>
      </c>
      <c r="AG16" t="str">
        <f>IFERROR(VLOOKUP(I16,ListesDeroulantes!I:K,3,FALSE),"")</f>
        <v/>
      </c>
      <c r="AH16" s="31" t="str">
        <f>IFERROR("./images/"&amp;VLOOKUP(I16,ListesDeroulantes!I:K,2,FALSE),"")</f>
        <v/>
      </c>
      <c r="AI16" t="str">
        <f t="shared" si="18"/>
        <v xml:space="preserve">pasta with lentils</v>
      </c>
      <c r="AJ16" t="str">
        <f>IFERROR(VLOOKUP(J16,ListesDeroulantes!L:N,3,FALSE),"")</f>
        <v xml:space="preserve">chocolate cake</v>
      </c>
      <c r="AK16" t="str">
        <f>IFERROR("./images/"&amp;VLOOKUP(J16,ListesDeroulantes!L:N,2,FALSE),"")</f>
        <v>./images/chocolatecake.png</v>
      </c>
      <c r="AL16" t="str">
        <f>IFERROR(VLOOKUP(K16,ListesDeroulantes!L:N,3,FALSE),"")</f>
        <v/>
      </c>
      <c r="AM16" t="str">
        <f>IFERROR("./images/"&amp;VLOOKUP(K16,ListesDeroulantes!L:N,2,FALSE),"")</f>
        <v/>
      </c>
      <c r="AN16" t="str">
        <f>IFERROR(VLOOKUP(L16,ListesDeroulantes!L:N,3,FALSE),"")</f>
        <v/>
      </c>
      <c r="AO16" s="31" t="str">
        <f>IFERROR("./images/"&amp;VLOOKUP(L16,ListesDeroulantes!L:N,2,FALSE),"")</f>
        <v/>
      </c>
      <c r="AP16" t="str">
        <f t="shared" si="19"/>
        <v xml:space="preserve">chocolate cake</v>
      </c>
      <c r="AQ16" t="str">
        <f>HMTL!B$20&amp;AB16&amp;IF(Y16&lt;&gt;"",HMTL!B$24&amp;Y16&amp;HMTL!B$26,"")&amp;IF(AA16&lt;&gt;"",HMTL!B$28&amp;AA16&amp;HMTL!B$26,"")&amp;HMTL!B$32&amp;HMTL!B$21&amp;AI16&amp;IF(AD16&lt;&gt;"",HMTL!B$24&amp;AD16&amp;HMTL!B$26,"")&amp;IF(AF16&lt;&gt;"",HMTL!B$28&amp;AF16&amp;HMTL!B$26,"")&amp;IF(AH16&lt;&gt;"",HMTL!B$30&amp;AH16&amp;HMTL!B$26,"")&amp;HMTL!B$32&amp;HMTL!B$22&amp;AP16&amp;IF(AK16&lt;&gt;"",HMTL!B$24&amp;AK16&amp;HMTL!B$26,"")&amp;IF(AM16&lt;&gt;"",HMTL!B$28&amp;AM16&amp;HMTL!B$26,"")&amp;IF(AO16&lt;&gt;"",HMTL!B$30&amp;AO16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6" s="31" t="str">
        <f>IF(A16&lt;&gt;"",W16&amp;AQ16&amp;HMTL!B$32&amp;HMTL!B$34,"")</f>
        <v xml:space="preserve">        &lt;!-- début d'un menu--&gt;
        &lt;div class="u-accordion-item"&gt;
          &lt;a class="u-accordion-link u-button-style u-palette-3-light-2 u-accordion-link-2" id="link-accordion-4c47"
            aria-controls="accordion-4c47" aria-selected="false"&gt;
            &lt;span class="u-accordion-link-text"&gt;10/5/2024&lt;/span&gt;&lt;span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6" s="32"/>
    </row>
    <row r="17" ht="14.25">
      <c r="A17" s="41">
        <v>45423</v>
      </c>
      <c r="B17" s="42">
        <f t="shared" si="10"/>
        <v>6</v>
      </c>
      <c r="C17" s="42" t="s">
        <v>96</v>
      </c>
      <c r="D17" s="42" t="s">
        <v>97</v>
      </c>
      <c r="E17" s="42"/>
      <c r="F17" s="43"/>
      <c r="G17" s="42" t="s">
        <v>98</v>
      </c>
      <c r="H17" s="43" t="s">
        <v>99</v>
      </c>
      <c r="I17" s="43"/>
      <c r="J17" s="43" t="s">
        <v>100</v>
      </c>
      <c r="K17" s="43"/>
      <c r="L17" s="43"/>
      <c r="N17">
        <f t="shared" si="11"/>
        <v>7</v>
      </c>
      <c r="O17" t="str">
        <f t="shared" si="12"/>
        <v>Saturday</v>
      </c>
      <c r="P17" t="str">
        <f>VLOOKUP(DAY(A17),Paramètres!I$3:J$33,2,FALSE)</f>
        <v>11th</v>
      </c>
      <c r="Q17" t="str">
        <f>VLOOKUP(MONTH(A17),Paramètres!M$3:N$14,2,FALSE)</f>
        <v>May</v>
      </c>
      <c r="R17" t="str">
        <f t="shared" si="13"/>
        <v>11/5/2024</v>
      </c>
      <c r="S17" t="str">
        <f t="shared" si="14"/>
        <v xml:space="preserve">Today is Saturday</v>
      </c>
      <c r="T17" s="31" t="str">
        <f t="shared" si="15"/>
        <v xml:space="preserve"> the 11th of May, 2024</v>
      </c>
      <c r="U17" t="str">
        <f>IF(C17="","",VLOOKUP(C17,ListesDeroulantes!A:B,2,FALSE)&amp;" menu")</f>
        <v xml:space="preserve">organic menu</v>
      </c>
      <c r="V17" t="str">
        <f t="shared" si="16"/>
        <v xml:space="preserve">Today, there is a organic menu:</v>
      </c>
      <c r="W17" t="str">
        <f>HMTL!B$10&amp;R17&amp;HMTL!B$12&amp;S17&amp;HMTL!B$14&amp;T17&amp;HMTL!B$16&amp;V17&amp;HMTL!B$18</f>
        <v xml:space="preserve">        &lt;!-- début d'un menu--&gt;
        &lt;div class="u-accordion-item"&gt;
          &lt;a class="u-accordion-link u-button-style u-palette-3-light-2 u-accordion-link-2" id="link-accordion-4c47"
            aria-controls="accordion-4c47" aria-selected="false"&gt;
            &lt;span class="u-accordion-link-text"&gt;11/5/2024&lt;/span&gt;&lt;span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11th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7" s="31" t="str">
        <f>IFERROR(VLOOKUP(D17,ListesDeroulantes!C:E,3,FALSE),"")</f>
        <v xml:space="preserve">grated carrots</v>
      </c>
      <c r="Y17" s="31" t="str">
        <f>IFERROR("./images/"&amp;VLOOKUP(D17,ListesDeroulantes!C:E,2,FALSE),"")</f>
        <v>./images/carrots.png</v>
      </c>
      <c r="Z17" s="31" t="str">
        <f>IFERROR(VLOOKUP(E17,ListesDeroulantes!F:H,3,FALSE),"")</f>
        <v/>
      </c>
      <c r="AA17" s="31" t="str">
        <f>IFERROR("./images/"&amp;VLOOKUP(E17,ListesDeroulantes!F:H,2,FALSE),"")</f>
        <v/>
      </c>
      <c r="AB17" s="31" t="str">
        <f t="shared" si="17"/>
        <v xml:space="preserve">grated carrots</v>
      </c>
      <c r="AC17" t="str">
        <f>IFERROR(VLOOKUP(G17,ListesDeroulantes!I:K,3,FALSE),"")</f>
        <v>pasta</v>
      </c>
      <c r="AD17" t="str">
        <f>IFERROR("./images/"&amp;VLOOKUP(G17,ListesDeroulantes!I:K,2,FALSE),"")</f>
        <v>./images/pasta.png</v>
      </c>
      <c r="AE17" t="str">
        <f>IFERROR(VLOOKUP(H17,ListesDeroulantes!I:K,3,FALSE),"")</f>
        <v>lentils</v>
      </c>
      <c r="AF17" t="str">
        <f>IFERROR("./images/"&amp;VLOOKUP(H17,ListesDeroulantes!I:K,2,FALSE),"")</f>
        <v>./images/lentils.png</v>
      </c>
      <c r="AG17" t="str">
        <f>IFERROR(VLOOKUP(I17,ListesDeroulantes!I:K,3,FALSE),"")</f>
        <v/>
      </c>
      <c r="AH17" s="31" t="str">
        <f>IFERROR("./images/"&amp;VLOOKUP(I17,ListesDeroulantes!I:K,2,FALSE),"")</f>
        <v/>
      </c>
      <c r="AI17" t="str">
        <f t="shared" si="18"/>
        <v xml:space="preserve">pasta with lentils</v>
      </c>
      <c r="AJ17" t="str">
        <f>IFERROR(VLOOKUP(J17,ListesDeroulantes!L:N,3,FALSE),"")</f>
        <v xml:space="preserve">chocolate cake</v>
      </c>
      <c r="AK17" t="str">
        <f>IFERROR("./images/"&amp;VLOOKUP(J17,ListesDeroulantes!L:N,2,FALSE),"")</f>
        <v>./images/chocolatecake.png</v>
      </c>
      <c r="AL17" t="str">
        <f>IFERROR(VLOOKUP(K17,ListesDeroulantes!L:N,3,FALSE),"")</f>
        <v/>
      </c>
      <c r="AM17" t="str">
        <f>IFERROR("./images/"&amp;VLOOKUP(K17,ListesDeroulantes!L:N,2,FALSE),"")</f>
        <v/>
      </c>
      <c r="AN17" t="str">
        <f>IFERROR(VLOOKUP(L17,ListesDeroulantes!L:N,3,FALSE),"")</f>
        <v/>
      </c>
      <c r="AO17" s="31" t="str">
        <f>IFERROR("./images/"&amp;VLOOKUP(L17,ListesDeroulantes!L:N,2,FALSE),"")</f>
        <v/>
      </c>
      <c r="AP17" t="str">
        <f t="shared" si="19"/>
        <v xml:space="preserve">chocolate cake</v>
      </c>
      <c r="AQ17" t="str">
        <f>HMTL!B$20&amp;AB17&amp;IF(Y17&lt;&gt;"",HMTL!B$24&amp;Y17&amp;HMTL!B$26,"")&amp;IF(AA17&lt;&gt;"",HMTL!B$28&amp;AA17&amp;HMTL!B$26,"")&amp;HMTL!B$32&amp;HMTL!B$21&amp;AI17&amp;IF(AD17&lt;&gt;"",HMTL!B$24&amp;AD17&amp;HMTL!B$26,"")&amp;IF(AF17&lt;&gt;"",HMTL!B$28&amp;AF17&amp;HMTL!B$26,"")&amp;IF(AH17&lt;&gt;"",HMTL!B$30&amp;AH17&amp;HMTL!B$26,"")&amp;HMTL!B$32&amp;HMTL!B$22&amp;AP17&amp;IF(AK17&lt;&gt;"",HMTL!B$24&amp;AK17&amp;HMTL!B$26,"")&amp;IF(AM17&lt;&gt;"",HMTL!B$28&amp;AM17&amp;HMTL!B$26,"")&amp;IF(AO17&lt;&gt;"",HMTL!B$30&amp;AO17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7" s="31" t="str">
        <f>IF(A17&lt;&gt;"",W17&amp;AQ17&amp;HMTL!B$32&amp;HMTL!B$34,"")</f>
        <v xml:space="preserve">        &lt;!-- début d'un menu--&gt;
        &lt;div class="u-accordion-item"&gt;
          &lt;a class="u-accordion-link u-button-style u-palette-3-light-2 u-accordion-link-2" id="link-accordion-4c47"
            aria-controls="accordion-4c47" aria-selected="false"&gt;
            &lt;span class="u-accordion-link-text"&gt;11/5/2024&lt;/span&gt;&lt;span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11th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7" s="32"/>
    </row>
    <row r="18" ht="14.25">
      <c r="A18" s="41">
        <v>45424</v>
      </c>
      <c r="B18" s="42">
        <f t="shared" si="10"/>
        <v>7</v>
      </c>
      <c r="C18" s="42" t="s">
        <v>96</v>
      </c>
      <c r="D18" s="42" t="s">
        <v>97</v>
      </c>
      <c r="E18" s="42"/>
      <c r="F18" s="43"/>
      <c r="G18" s="42" t="s">
        <v>98</v>
      </c>
      <c r="H18" s="43" t="s">
        <v>99</v>
      </c>
      <c r="I18" s="43"/>
      <c r="J18" s="43" t="s">
        <v>100</v>
      </c>
      <c r="K18" s="43"/>
      <c r="L18" s="43"/>
      <c r="N18">
        <f t="shared" si="11"/>
        <v>1</v>
      </c>
      <c r="O18" t="str">
        <f t="shared" si="12"/>
        <v>Sunday</v>
      </c>
      <c r="P18" t="str">
        <f>VLOOKUP(DAY(A18),Paramètres!I$3:J$33,2,FALSE)</f>
        <v>12th</v>
      </c>
      <c r="Q18" t="str">
        <f>VLOOKUP(MONTH(A18),Paramètres!M$3:N$14,2,FALSE)</f>
        <v>May</v>
      </c>
      <c r="R18" t="str">
        <f t="shared" si="13"/>
        <v>12/5/2024</v>
      </c>
      <c r="S18" t="str">
        <f t="shared" si="14"/>
        <v xml:space="preserve">Today is Sunday</v>
      </c>
      <c r="T18" s="31" t="str">
        <f t="shared" si="15"/>
        <v xml:space="preserve"> the 12th of May, 2024</v>
      </c>
      <c r="U18" t="str">
        <f>IF(C18="","",VLOOKUP(C18,ListesDeroulantes!A:B,2,FALSE)&amp;" menu")</f>
        <v xml:space="preserve">organic menu</v>
      </c>
      <c r="V18" t="str">
        <f t="shared" si="16"/>
        <v xml:space="preserve">Today, there is a organic menu:</v>
      </c>
      <c r="W18" t="str">
        <f>HMTL!B$10&amp;R18&amp;HMTL!B$12&amp;S18&amp;HMTL!B$14&amp;T18&amp;HMTL!B$16&amp;V18&amp;HMTL!B$18</f>
        <v xml:space="preserve">        &lt;!-- début d'un menu--&gt;
        &lt;div class="u-accordion-item"&gt;
          &lt;a class="u-accordion-link u-button-style u-palette-3-light-2 u-accordion-link-2" id="link-accordion-4c47"
            aria-controls="accordion-4c47" aria-selected="false"&gt;
            &lt;span class="u-accordion-link-text"&gt;12/5/2024&lt;/span&gt;&lt;span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12th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8" s="31" t="str">
        <f>IFERROR(VLOOKUP(D18,ListesDeroulantes!C:E,3,FALSE),"")</f>
        <v xml:space="preserve">grated carrots</v>
      </c>
      <c r="Y18" s="31" t="str">
        <f>IFERROR("./images/"&amp;VLOOKUP(D18,ListesDeroulantes!C:E,2,FALSE),"")</f>
        <v>./images/carrots.png</v>
      </c>
      <c r="Z18" s="31" t="str">
        <f>IFERROR(VLOOKUP(E18,ListesDeroulantes!F:H,3,FALSE),"")</f>
        <v/>
      </c>
      <c r="AA18" s="31" t="str">
        <f>IFERROR("./images/"&amp;VLOOKUP(E18,ListesDeroulantes!F:H,2,FALSE),"")</f>
        <v/>
      </c>
      <c r="AB18" s="31" t="str">
        <f t="shared" si="17"/>
        <v xml:space="preserve">grated carrots</v>
      </c>
      <c r="AC18" t="str">
        <f>IFERROR(VLOOKUP(G18,ListesDeroulantes!I:K,3,FALSE),"")</f>
        <v>pasta</v>
      </c>
      <c r="AD18" t="str">
        <f>IFERROR("./images/"&amp;VLOOKUP(G18,ListesDeroulantes!I:K,2,FALSE),"")</f>
        <v>./images/pasta.png</v>
      </c>
      <c r="AE18" t="str">
        <f>IFERROR(VLOOKUP(H18,ListesDeroulantes!I:K,3,FALSE),"")</f>
        <v>lentils</v>
      </c>
      <c r="AF18" t="str">
        <f>IFERROR("./images/"&amp;VLOOKUP(H18,ListesDeroulantes!I:K,2,FALSE),"")</f>
        <v>./images/lentils.png</v>
      </c>
      <c r="AG18" t="str">
        <f>IFERROR(VLOOKUP(I18,ListesDeroulantes!I:K,3,FALSE),"")</f>
        <v/>
      </c>
      <c r="AH18" s="31" t="str">
        <f>IFERROR("./images/"&amp;VLOOKUP(I18,ListesDeroulantes!I:K,2,FALSE),"")</f>
        <v/>
      </c>
      <c r="AI18" t="str">
        <f t="shared" si="18"/>
        <v xml:space="preserve">pasta with lentils</v>
      </c>
      <c r="AJ18" t="str">
        <f>IFERROR(VLOOKUP(J18,ListesDeroulantes!L:N,3,FALSE),"")</f>
        <v xml:space="preserve">chocolate cake</v>
      </c>
      <c r="AK18" t="str">
        <f>IFERROR("./images/"&amp;VLOOKUP(J18,ListesDeroulantes!L:N,2,FALSE),"")</f>
        <v>./images/chocolatecake.png</v>
      </c>
      <c r="AL18" t="str">
        <f>IFERROR(VLOOKUP(K18,ListesDeroulantes!L:N,3,FALSE),"")</f>
        <v/>
      </c>
      <c r="AM18" t="str">
        <f>IFERROR("./images/"&amp;VLOOKUP(K18,ListesDeroulantes!L:N,2,FALSE),"")</f>
        <v/>
      </c>
      <c r="AN18" t="str">
        <f>IFERROR(VLOOKUP(L18,ListesDeroulantes!L:N,3,FALSE),"")</f>
        <v/>
      </c>
      <c r="AO18" s="31" t="str">
        <f>IFERROR("./images/"&amp;VLOOKUP(L18,ListesDeroulantes!L:N,2,FALSE),"")</f>
        <v/>
      </c>
      <c r="AP18" t="str">
        <f t="shared" si="19"/>
        <v xml:space="preserve">chocolate cake</v>
      </c>
      <c r="AQ18" t="str">
        <f>HMTL!B$20&amp;AB18&amp;IF(Y18&lt;&gt;"",HMTL!B$24&amp;Y18&amp;HMTL!B$26,"")&amp;IF(AA18&lt;&gt;"",HMTL!B$28&amp;AA18&amp;HMTL!B$26,"")&amp;HMTL!B$32&amp;HMTL!B$21&amp;AI18&amp;IF(AD18&lt;&gt;"",HMTL!B$24&amp;AD18&amp;HMTL!B$26,"")&amp;IF(AF18&lt;&gt;"",HMTL!B$28&amp;AF18&amp;HMTL!B$26,"")&amp;IF(AH18&lt;&gt;"",HMTL!B$30&amp;AH18&amp;HMTL!B$26,"")&amp;HMTL!B$32&amp;HMTL!B$22&amp;AP18&amp;IF(AK18&lt;&gt;"",HMTL!B$24&amp;AK18&amp;HMTL!B$26,"")&amp;IF(AM18&lt;&gt;"",HMTL!B$28&amp;AM18&amp;HMTL!B$26,"")&amp;IF(AO18&lt;&gt;"",HMTL!B$30&amp;AO18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8" s="31" t="str">
        <f>IF(A18&lt;&gt;"",W18&amp;AQ18&amp;HMTL!B$32&amp;HMTL!B$34,"")</f>
        <v xml:space="preserve">        &lt;!-- début d'un menu--&gt;
        &lt;div class="u-accordion-item"&gt;
          &lt;a class="u-accordion-link u-button-style u-palette-3-light-2 u-accordion-link-2" id="link-accordion-4c47"
            aria-controls="accordion-4c47" aria-selected="false"&gt;
            &lt;span class="u-accordion-link-text"&gt;12/5/2024&lt;/span&gt;&lt;span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12th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8" s="32"/>
    </row>
    <row r="19" ht="14.25">
      <c r="A19" s="41">
        <v>45425</v>
      </c>
      <c r="B19" s="42">
        <f t="shared" si="10"/>
        <v>1</v>
      </c>
      <c r="C19" s="42" t="s">
        <v>96</v>
      </c>
      <c r="D19" s="42" t="s">
        <v>97</v>
      </c>
      <c r="E19" s="42"/>
      <c r="F19" s="43"/>
      <c r="G19" s="42" t="s">
        <v>98</v>
      </c>
      <c r="H19" s="43" t="s">
        <v>99</v>
      </c>
      <c r="I19" s="43"/>
      <c r="J19" s="43" t="s">
        <v>100</v>
      </c>
      <c r="K19" s="43"/>
      <c r="L19" s="43"/>
      <c r="N19">
        <f t="shared" si="11"/>
        <v>2</v>
      </c>
      <c r="O19" t="str">
        <f t="shared" si="12"/>
        <v>Monday</v>
      </c>
      <c r="P19" t="str">
        <f>VLOOKUP(DAY(A19),Paramètres!I$3:J$33,2,FALSE)</f>
        <v>13th</v>
      </c>
      <c r="Q19" t="str">
        <f>VLOOKUP(MONTH(A19),Paramètres!M$3:N$14,2,FALSE)</f>
        <v>May</v>
      </c>
      <c r="R19" t="str">
        <f t="shared" si="13"/>
        <v>13/5/2024</v>
      </c>
      <c r="S19" t="str">
        <f t="shared" si="14"/>
        <v xml:space="preserve">Today is Monday</v>
      </c>
      <c r="T19" s="31" t="str">
        <f t="shared" si="15"/>
        <v xml:space="preserve"> the 13th of May, 2024</v>
      </c>
      <c r="U19" t="str">
        <f>IF(C19="","",VLOOKUP(C19,ListesDeroulantes!A:B,2,FALSE)&amp;" menu")</f>
        <v xml:space="preserve">organic menu</v>
      </c>
      <c r="V19" t="str">
        <f t="shared" si="16"/>
        <v xml:space="preserve">Today, there is a organic menu:</v>
      </c>
      <c r="W19" t="str">
        <f>HMTL!B$10&amp;R19&amp;HMTL!B$12&amp;S19&amp;HMTL!B$14&amp;T19&amp;HMTL!B$16&amp;V19&amp;HMTL!B$18</f>
        <v xml:space="preserve">        &lt;!-- début d'un menu--&gt;
        &lt;div class="u-accordion-item"&gt;
          &lt;a class="u-accordion-link u-button-style u-palette-3-light-2 u-accordion-link-2" id="link-accordion-4c47"
            aria-controls="accordion-4c47" aria-selected="false"&gt;
            &lt;span class="u-accordion-link-text"&gt;13/5/2024&lt;/span&gt;&lt;span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13th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9" s="31" t="str">
        <f>IFERROR(VLOOKUP(D19,ListesDeroulantes!C:E,3,FALSE),"")</f>
        <v xml:space="preserve">grated carrots</v>
      </c>
      <c r="Y19" s="31" t="str">
        <f>IFERROR("./images/"&amp;VLOOKUP(D19,ListesDeroulantes!C:E,2,FALSE),"")</f>
        <v>./images/carrots.png</v>
      </c>
      <c r="Z19" s="31" t="str">
        <f>IFERROR(VLOOKUP(E19,ListesDeroulantes!F:H,3,FALSE),"")</f>
        <v/>
      </c>
      <c r="AA19" s="31" t="str">
        <f>IFERROR("./images/"&amp;VLOOKUP(E19,ListesDeroulantes!F:H,2,FALSE),"")</f>
        <v/>
      </c>
      <c r="AB19" s="31" t="str">
        <f t="shared" si="17"/>
        <v xml:space="preserve">grated carrots</v>
      </c>
      <c r="AC19" t="str">
        <f>IFERROR(VLOOKUP(G19,ListesDeroulantes!I:K,3,FALSE),"")</f>
        <v>pasta</v>
      </c>
      <c r="AD19" t="str">
        <f>IFERROR("./images/"&amp;VLOOKUP(G19,ListesDeroulantes!I:K,2,FALSE),"")</f>
        <v>./images/pasta.png</v>
      </c>
      <c r="AE19" t="str">
        <f>IFERROR(VLOOKUP(H19,ListesDeroulantes!I:K,3,FALSE),"")</f>
        <v>lentils</v>
      </c>
      <c r="AF19" t="str">
        <f>IFERROR("./images/"&amp;VLOOKUP(H19,ListesDeroulantes!I:K,2,FALSE),"")</f>
        <v>./images/lentils.png</v>
      </c>
      <c r="AG19" t="str">
        <f>IFERROR(VLOOKUP(I19,ListesDeroulantes!I:K,3,FALSE),"")</f>
        <v/>
      </c>
      <c r="AH19" s="31" t="str">
        <f>IFERROR("./images/"&amp;VLOOKUP(I19,ListesDeroulantes!I:K,2,FALSE),"")</f>
        <v/>
      </c>
      <c r="AI19" t="str">
        <f t="shared" si="18"/>
        <v xml:space="preserve">pasta with lentils</v>
      </c>
      <c r="AJ19" t="str">
        <f>IFERROR(VLOOKUP(J19,ListesDeroulantes!L:N,3,FALSE),"")</f>
        <v xml:space="preserve">chocolate cake</v>
      </c>
      <c r="AK19" t="str">
        <f>IFERROR("./images/"&amp;VLOOKUP(J19,ListesDeroulantes!L:N,2,FALSE),"")</f>
        <v>./images/chocolatecake.png</v>
      </c>
      <c r="AL19" t="str">
        <f>IFERROR(VLOOKUP(K19,ListesDeroulantes!L:N,3,FALSE),"")</f>
        <v/>
      </c>
      <c r="AM19" t="str">
        <f>IFERROR("./images/"&amp;VLOOKUP(K19,ListesDeroulantes!L:N,2,FALSE),"")</f>
        <v/>
      </c>
      <c r="AN19" t="str">
        <f>IFERROR(VLOOKUP(L19,ListesDeroulantes!L:N,3,FALSE),"")</f>
        <v/>
      </c>
      <c r="AO19" s="31" t="str">
        <f>IFERROR("./images/"&amp;VLOOKUP(L19,ListesDeroulantes!L:N,2,FALSE),"")</f>
        <v/>
      </c>
      <c r="AP19" t="str">
        <f t="shared" si="19"/>
        <v xml:space="preserve">chocolate cake</v>
      </c>
      <c r="AQ19" t="str">
        <f>HMTL!B$20&amp;AB19&amp;IF(Y19&lt;&gt;"",HMTL!B$24&amp;Y19&amp;HMTL!B$26,"")&amp;IF(AA19&lt;&gt;"",HMTL!B$28&amp;AA19&amp;HMTL!B$26,"")&amp;HMTL!B$32&amp;HMTL!B$21&amp;AI19&amp;IF(AD19&lt;&gt;"",HMTL!B$24&amp;AD19&amp;HMTL!B$26,"")&amp;IF(AF19&lt;&gt;"",HMTL!B$28&amp;AF19&amp;HMTL!B$26,"")&amp;IF(AH19&lt;&gt;"",HMTL!B$30&amp;AH19&amp;HMTL!B$26,"")&amp;HMTL!B$32&amp;HMTL!B$22&amp;AP19&amp;IF(AK19&lt;&gt;"",HMTL!B$24&amp;AK19&amp;HMTL!B$26,"")&amp;IF(AM19&lt;&gt;"",HMTL!B$28&amp;AM19&amp;HMTL!B$26,"")&amp;IF(AO19&lt;&gt;"",HMTL!B$30&amp;AO19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9" s="31" t="str">
        <f>IF(A19&lt;&gt;"",W19&amp;AQ19&amp;HMTL!B$32&amp;HMTL!B$34,"")</f>
        <v xml:space="preserve">        &lt;!-- début d'un menu--&gt;
        &lt;div class="u-accordion-item"&gt;
          &lt;a class="u-accordion-link u-button-style u-palette-3-light-2 u-accordion-link-2" id="link-accordion-4c47"
            aria-controls="accordion-4c47" aria-selected="false"&gt;
            &lt;span class="u-accordion-link-text"&gt;13/5/2024&lt;/span&gt;&lt;span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13th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9" s="32"/>
    </row>
    <row r="20" ht="14.25">
      <c r="A20" s="41">
        <v>45426</v>
      </c>
      <c r="B20" s="42">
        <f t="shared" si="10"/>
        <v>2</v>
      </c>
      <c r="C20" s="42" t="s">
        <v>96</v>
      </c>
      <c r="D20" s="42" t="s">
        <v>97</v>
      </c>
      <c r="E20" s="42"/>
      <c r="F20" s="43"/>
      <c r="G20" s="42" t="s">
        <v>98</v>
      </c>
      <c r="H20" s="43" t="s">
        <v>99</v>
      </c>
      <c r="I20" s="43"/>
      <c r="J20" s="43" t="s">
        <v>100</v>
      </c>
      <c r="K20" s="43"/>
      <c r="L20" s="43"/>
      <c r="N20">
        <f t="shared" si="11"/>
        <v>3</v>
      </c>
      <c r="O20" t="str">
        <f t="shared" si="12"/>
        <v>Tuesday</v>
      </c>
      <c r="P20" t="str">
        <f>VLOOKUP(DAY(A20),Paramètres!I$3:J$33,2,FALSE)</f>
        <v>14th</v>
      </c>
      <c r="Q20" t="str">
        <f>VLOOKUP(MONTH(A20),Paramètres!M$3:N$14,2,FALSE)</f>
        <v>May</v>
      </c>
      <c r="R20" t="str">
        <f t="shared" si="13"/>
        <v>14/5/2024</v>
      </c>
      <c r="S20" t="str">
        <f t="shared" si="14"/>
        <v xml:space="preserve">Today is Tuesday</v>
      </c>
      <c r="T20" s="31" t="str">
        <f t="shared" si="15"/>
        <v xml:space="preserve"> the 14th of May, 2024</v>
      </c>
      <c r="U20" t="str">
        <f>IF(C20="","",VLOOKUP(C20,ListesDeroulantes!A:B,2,FALSE)&amp;" menu")</f>
        <v xml:space="preserve">organic menu</v>
      </c>
      <c r="V20" t="str">
        <f t="shared" si="16"/>
        <v xml:space="preserve">Today, there is a organic menu:</v>
      </c>
      <c r="W20" t="str">
        <f>HMTL!B$10&amp;R20&amp;HMTL!B$12&amp;S20&amp;HMTL!B$14&amp;T20&amp;HMTL!B$16&amp;V20&amp;HMTL!B$18</f>
        <v xml:space="preserve">        &lt;!-- début d'un menu--&gt;
        &lt;div class="u-accordion-item"&gt;
          &lt;a class="u-accordion-link u-button-style u-palette-3-light-2 u-accordion-link-2" id="link-accordion-4c47"
            aria-controls="accordion-4c47" aria-selected="false"&gt;
            &lt;span class="u-accordion-link-text"&gt;14/5/2024&lt;/span&gt;&lt;span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0" s="31" t="str">
        <f>IFERROR(VLOOKUP(D20,ListesDeroulantes!C:E,3,FALSE),"")</f>
        <v xml:space="preserve">grated carrots</v>
      </c>
      <c r="Y20" s="31" t="str">
        <f>IFERROR("./images/"&amp;VLOOKUP(D20,ListesDeroulantes!C:E,2,FALSE),"")</f>
        <v>./images/carrots.png</v>
      </c>
      <c r="Z20" s="31" t="str">
        <f>IFERROR(VLOOKUP(E20,ListesDeroulantes!F:H,3,FALSE),"")</f>
        <v/>
      </c>
      <c r="AA20" s="31" t="str">
        <f>IFERROR("./images/"&amp;VLOOKUP(E20,ListesDeroulantes!F:H,2,FALSE),"")</f>
        <v/>
      </c>
      <c r="AB20" s="31" t="str">
        <f t="shared" si="17"/>
        <v xml:space="preserve">grated carrots</v>
      </c>
      <c r="AC20" t="str">
        <f>IFERROR(VLOOKUP(G20,ListesDeroulantes!I:K,3,FALSE),"")</f>
        <v>pasta</v>
      </c>
      <c r="AD20" t="str">
        <f>IFERROR("./images/"&amp;VLOOKUP(G20,ListesDeroulantes!I:K,2,FALSE),"")</f>
        <v>./images/pasta.png</v>
      </c>
      <c r="AE20" t="str">
        <f>IFERROR(VLOOKUP(H20,ListesDeroulantes!I:K,3,FALSE),"")</f>
        <v>lentils</v>
      </c>
      <c r="AF20" t="str">
        <f>IFERROR("./images/"&amp;VLOOKUP(H20,ListesDeroulantes!I:K,2,FALSE),"")</f>
        <v>./images/lentils.png</v>
      </c>
      <c r="AG20" t="str">
        <f>IFERROR(VLOOKUP(I20,ListesDeroulantes!I:K,3,FALSE),"")</f>
        <v/>
      </c>
      <c r="AH20" s="31" t="str">
        <f>IFERROR("./images/"&amp;VLOOKUP(I20,ListesDeroulantes!I:K,2,FALSE),"")</f>
        <v/>
      </c>
      <c r="AI20" t="str">
        <f t="shared" si="18"/>
        <v xml:space="preserve">pasta with lentils</v>
      </c>
      <c r="AJ20" t="str">
        <f>IFERROR(VLOOKUP(J20,ListesDeroulantes!L:N,3,FALSE),"")</f>
        <v xml:space="preserve">chocolate cake</v>
      </c>
      <c r="AK20" t="str">
        <f>IFERROR("./images/"&amp;VLOOKUP(J20,ListesDeroulantes!L:N,2,FALSE),"")</f>
        <v>./images/chocolatecake.png</v>
      </c>
      <c r="AL20" t="str">
        <f>IFERROR(VLOOKUP(K20,ListesDeroulantes!L:N,3,FALSE),"")</f>
        <v/>
      </c>
      <c r="AM20" t="str">
        <f>IFERROR("./images/"&amp;VLOOKUP(K20,ListesDeroulantes!L:N,2,FALSE),"")</f>
        <v/>
      </c>
      <c r="AN20" t="str">
        <f>IFERROR(VLOOKUP(L20,ListesDeroulantes!L:N,3,FALSE),"")</f>
        <v/>
      </c>
      <c r="AO20" s="31" t="str">
        <f>IFERROR("./images/"&amp;VLOOKUP(L20,ListesDeroulantes!L:N,2,FALSE),"")</f>
        <v/>
      </c>
      <c r="AP20" t="str">
        <f t="shared" si="19"/>
        <v xml:space="preserve">chocolate cake</v>
      </c>
      <c r="AQ20" t="str">
        <f>HMTL!B$20&amp;AB20&amp;IF(Y20&lt;&gt;"",HMTL!B$24&amp;Y20&amp;HMTL!B$26,"")&amp;IF(AA20&lt;&gt;"",HMTL!B$28&amp;AA20&amp;HMTL!B$26,"")&amp;HMTL!B$32&amp;HMTL!B$21&amp;AI20&amp;IF(AD20&lt;&gt;"",HMTL!B$24&amp;AD20&amp;HMTL!B$26,"")&amp;IF(AF20&lt;&gt;"",HMTL!B$28&amp;AF20&amp;HMTL!B$26,"")&amp;IF(AH20&lt;&gt;"",HMTL!B$30&amp;AH20&amp;HMTL!B$26,"")&amp;HMTL!B$32&amp;HMTL!B$22&amp;AP20&amp;IF(AK20&lt;&gt;"",HMTL!B$24&amp;AK20&amp;HMTL!B$26,"")&amp;IF(AM20&lt;&gt;"",HMTL!B$28&amp;AM20&amp;HMTL!B$26,"")&amp;IF(AO20&lt;&gt;"",HMTL!B$30&amp;AO20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0" s="31" t="str">
        <f>IF(A20&lt;&gt;"",W20&amp;AQ20&amp;HMTL!B$32&amp;HMTL!B$34,"")</f>
        <v xml:space="preserve">        &lt;!-- début d'un menu--&gt;
        &lt;div class="u-accordion-item"&gt;
          &lt;a class="u-accordion-link u-button-style u-palette-3-light-2 u-accordion-link-2" id="link-accordion-4c47"
            aria-controls="accordion-4c47" aria-selected="false"&gt;
            &lt;span class="u-accordion-link-text"&gt;14/5/2024&lt;/span&gt;&lt;span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0" s="32"/>
    </row>
    <row r="21" ht="14.25">
      <c r="A21" s="41">
        <v>45427</v>
      </c>
      <c r="B21" s="42">
        <f t="shared" si="10"/>
        <v>3</v>
      </c>
      <c r="C21" s="42" t="s">
        <v>96</v>
      </c>
      <c r="D21" s="42" t="s">
        <v>97</v>
      </c>
      <c r="E21" s="42"/>
      <c r="F21" s="43"/>
      <c r="G21" s="42" t="s">
        <v>98</v>
      </c>
      <c r="H21" s="43" t="s">
        <v>99</v>
      </c>
      <c r="I21" s="43"/>
      <c r="J21" s="43" t="s">
        <v>100</v>
      </c>
      <c r="K21" s="43"/>
      <c r="L21" s="43"/>
      <c r="N21">
        <f t="shared" si="11"/>
        <v>4</v>
      </c>
      <c r="O21" t="str">
        <f t="shared" si="12"/>
        <v>Wednesday</v>
      </c>
      <c r="P21" t="str">
        <f>VLOOKUP(DAY(A21),Paramètres!I$3:J$33,2,FALSE)</f>
        <v>15th</v>
      </c>
      <c r="Q21" t="str">
        <f>VLOOKUP(MONTH(A21),Paramètres!M$3:N$14,2,FALSE)</f>
        <v>May</v>
      </c>
      <c r="R21" t="str">
        <f t="shared" si="13"/>
        <v>15/5/2024</v>
      </c>
      <c r="S21" t="str">
        <f t="shared" si="14"/>
        <v xml:space="preserve">Today is Wednesday</v>
      </c>
      <c r="T21" s="31" t="str">
        <f t="shared" si="15"/>
        <v xml:space="preserve"> the 15th of May, 2024</v>
      </c>
      <c r="U21" t="str">
        <f>IF(C21="","",VLOOKUP(C21,ListesDeroulantes!A:B,2,FALSE)&amp;" menu")</f>
        <v xml:space="preserve">organic menu</v>
      </c>
      <c r="V21" t="str">
        <f t="shared" si="16"/>
        <v xml:space="preserve">Today, there is a organic menu:</v>
      </c>
      <c r="W21" t="str">
        <f>HMTL!B$10&amp;R21&amp;HMTL!B$12&amp;S21&amp;HMTL!B$14&amp;T21&amp;HMTL!B$16&amp;V21&amp;HMTL!B$18</f>
        <v xml:space="preserve">        &lt;!-- début d'un menu--&gt;
        &lt;div class="u-accordion-item"&gt;
          &lt;a class="u-accordion-link u-button-style u-palette-3-light-2 u-accordion-link-2" id="link-accordion-4c47"
            aria-controls="accordion-4c47" aria-selected="false"&gt;
            &lt;span class="u-accordion-link-text"&gt;15/5/2024&lt;/span&gt;&lt;span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1" s="31" t="str">
        <f>IFERROR(VLOOKUP(D21,ListesDeroulantes!C:E,3,FALSE),"")</f>
        <v xml:space="preserve">grated carrots</v>
      </c>
      <c r="Y21" s="31" t="str">
        <f>IFERROR("./images/"&amp;VLOOKUP(D21,ListesDeroulantes!C:E,2,FALSE),"")</f>
        <v>./images/carrots.png</v>
      </c>
      <c r="Z21" s="31" t="str">
        <f>IFERROR(VLOOKUP(E21,ListesDeroulantes!F:H,3,FALSE),"")</f>
        <v/>
      </c>
      <c r="AA21" s="31" t="str">
        <f>IFERROR("./images/"&amp;VLOOKUP(E21,ListesDeroulantes!F:H,2,FALSE),"")</f>
        <v/>
      </c>
      <c r="AB21" s="31" t="str">
        <f t="shared" si="17"/>
        <v xml:space="preserve">grated carrots</v>
      </c>
      <c r="AC21" t="str">
        <f>IFERROR(VLOOKUP(G21,ListesDeroulantes!I:K,3,FALSE),"")</f>
        <v>pasta</v>
      </c>
      <c r="AD21" t="str">
        <f>IFERROR("./images/"&amp;VLOOKUP(G21,ListesDeroulantes!I:K,2,FALSE),"")</f>
        <v>./images/pasta.png</v>
      </c>
      <c r="AE21" t="str">
        <f>IFERROR(VLOOKUP(H21,ListesDeroulantes!I:K,3,FALSE),"")</f>
        <v>lentils</v>
      </c>
      <c r="AF21" t="str">
        <f>IFERROR("./images/"&amp;VLOOKUP(H21,ListesDeroulantes!I:K,2,FALSE),"")</f>
        <v>./images/lentils.png</v>
      </c>
      <c r="AG21" t="str">
        <f>IFERROR(VLOOKUP(I21,ListesDeroulantes!I:K,3,FALSE),"")</f>
        <v/>
      </c>
      <c r="AH21" s="31" t="str">
        <f>IFERROR("./images/"&amp;VLOOKUP(I21,ListesDeroulantes!I:K,2,FALSE),"")</f>
        <v/>
      </c>
      <c r="AI21" t="str">
        <f t="shared" si="18"/>
        <v xml:space="preserve">pasta with lentils</v>
      </c>
      <c r="AJ21" t="str">
        <f>IFERROR(VLOOKUP(J21,ListesDeroulantes!L:N,3,FALSE),"")</f>
        <v xml:space="preserve">chocolate cake</v>
      </c>
      <c r="AK21" t="str">
        <f>IFERROR("./images/"&amp;VLOOKUP(J21,ListesDeroulantes!L:N,2,FALSE),"")</f>
        <v>./images/chocolatecake.png</v>
      </c>
      <c r="AL21" t="str">
        <f>IFERROR(VLOOKUP(K21,ListesDeroulantes!L:N,3,FALSE),"")</f>
        <v/>
      </c>
      <c r="AM21" t="str">
        <f>IFERROR("./images/"&amp;VLOOKUP(K21,ListesDeroulantes!L:N,2,FALSE),"")</f>
        <v/>
      </c>
      <c r="AN21" t="str">
        <f>IFERROR(VLOOKUP(L21,ListesDeroulantes!L:N,3,FALSE),"")</f>
        <v/>
      </c>
      <c r="AO21" s="31" t="str">
        <f>IFERROR("./images/"&amp;VLOOKUP(L21,ListesDeroulantes!L:N,2,FALSE),"")</f>
        <v/>
      </c>
      <c r="AP21" t="str">
        <f t="shared" si="19"/>
        <v xml:space="preserve">chocolate cake</v>
      </c>
      <c r="AQ21" t="str">
        <f>HMTL!B$20&amp;AB21&amp;IF(Y21&lt;&gt;"",HMTL!B$24&amp;Y21&amp;HMTL!B$26,"")&amp;IF(AA21&lt;&gt;"",HMTL!B$28&amp;AA21&amp;HMTL!B$26,"")&amp;HMTL!B$32&amp;HMTL!B$21&amp;AI21&amp;IF(AD21&lt;&gt;"",HMTL!B$24&amp;AD21&amp;HMTL!B$26,"")&amp;IF(AF21&lt;&gt;"",HMTL!B$28&amp;AF21&amp;HMTL!B$26,"")&amp;IF(AH21&lt;&gt;"",HMTL!B$30&amp;AH21&amp;HMTL!B$26,"")&amp;HMTL!B$32&amp;HMTL!B$22&amp;AP21&amp;IF(AK21&lt;&gt;"",HMTL!B$24&amp;AK21&amp;HMTL!B$26,"")&amp;IF(AM21&lt;&gt;"",HMTL!B$28&amp;AM21&amp;HMTL!B$26,"")&amp;IF(AO21&lt;&gt;"",HMTL!B$30&amp;AO21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1" s="31" t="str">
        <f>IF(A21&lt;&gt;"",W21&amp;AQ21&amp;HMTL!B$32&amp;HMTL!B$34,"")</f>
        <v xml:space="preserve">        &lt;!-- début d'un menu--&gt;
        &lt;div class="u-accordion-item"&gt;
          &lt;a class="u-accordion-link u-button-style u-palette-3-light-2 u-accordion-link-2" id="link-accordion-4c47"
            aria-controls="accordion-4c47" aria-selected="false"&gt;
            &lt;span class="u-accordion-link-text"&gt;15/5/2024&lt;/span&gt;&lt;span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1" s="32"/>
    </row>
    <row r="22" ht="14.25">
      <c r="A22" s="41">
        <v>45428</v>
      </c>
      <c r="B22" s="42">
        <f t="shared" si="10"/>
        <v>4</v>
      </c>
      <c r="C22" s="42" t="s">
        <v>96</v>
      </c>
      <c r="D22" s="42" t="s">
        <v>97</v>
      </c>
      <c r="E22" s="42"/>
      <c r="F22" s="43"/>
      <c r="G22" s="42" t="s">
        <v>98</v>
      </c>
      <c r="H22" s="43" t="s">
        <v>99</v>
      </c>
      <c r="I22" s="43"/>
      <c r="J22" s="43" t="s">
        <v>100</v>
      </c>
      <c r="K22" s="43"/>
      <c r="L22" s="43"/>
      <c r="N22">
        <f t="shared" si="11"/>
        <v>5</v>
      </c>
      <c r="O22" t="str">
        <f t="shared" si="12"/>
        <v>Thursday</v>
      </c>
      <c r="P22" t="str">
        <f>VLOOKUP(DAY(A22),Paramètres!I$3:J$33,2,FALSE)</f>
        <v>16th</v>
      </c>
      <c r="Q22" t="str">
        <f>VLOOKUP(MONTH(A22),Paramètres!M$3:N$14,2,FALSE)</f>
        <v>May</v>
      </c>
      <c r="R22" t="str">
        <f t="shared" si="13"/>
        <v>16/5/2024</v>
      </c>
      <c r="S22" t="str">
        <f t="shared" si="14"/>
        <v xml:space="preserve">Today is Thursday</v>
      </c>
      <c r="T22" s="31" t="str">
        <f t="shared" si="15"/>
        <v xml:space="preserve"> the 16th of May, 2024</v>
      </c>
      <c r="U22" t="str">
        <f>IF(C22="","",VLOOKUP(C22,ListesDeroulantes!A:B,2,FALSE)&amp;" menu")</f>
        <v xml:space="preserve">organic menu</v>
      </c>
      <c r="V22" t="str">
        <f t="shared" si="16"/>
        <v xml:space="preserve">Today, there is a organic menu:</v>
      </c>
      <c r="W22" t="str">
        <f>HMTL!B$10&amp;R22&amp;HMTL!B$12&amp;S22&amp;HMTL!B$14&amp;T22&amp;HMTL!B$16&amp;V22&amp;HMTL!B$18</f>
        <v xml:space="preserve">        &lt;!-- début d'un menu--&gt;
        &lt;div class="u-accordion-item"&gt;
          &lt;a class="u-accordion-link u-button-style u-palette-3-light-2 u-accordion-link-2" id="link-accordion-4c47"
            aria-controls="accordion-4c47" aria-selected="false"&gt;
            &lt;span class="u-accordion-link-text"&gt;16/5/2024&lt;/span&gt;&lt;span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2" s="31" t="str">
        <f>IFERROR(VLOOKUP(D22,ListesDeroulantes!C:E,3,FALSE),"")</f>
        <v xml:space="preserve">grated carrots</v>
      </c>
      <c r="Y22" s="31" t="str">
        <f>IFERROR("./images/"&amp;VLOOKUP(D22,ListesDeroulantes!C:E,2,FALSE),"")</f>
        <v>./images/carrots.png</v>
      </c>
      <c r="Z22" s="31" t="str">
        <f>IFERROR(VLOOKUP(E22,ListesDeroulantes!F:H,3,FALSE),"")</f>
        <v/>
      </c>
      <c r="AA22" s="31" t="str">
        <f>IFERROR("./images/"&amp;VLOOKUP(E22,ListesDeroulantes!F:H,2,FALSE),"")</f>
        <v/>
      </c>
      <c r="AB22" s="31" t="str">
        <f t="shared" si="17"/>
        <v xml:space="preserve">grated carrots</v>
      </c>
      <c r="AC22" t="str">
        <f>IFERROR(VLOOKUP(G22,ListesDeroulantes!I:K,3,FALSE),"")</f>
        <v>pasta</v>
      </c>
      <c r="AD22" t="str">
        <f>IFERROR("./images/"&amp;VLOOKUP(G22,ListesDeroulantes!I:K,2,FALSE),"")</f>
        <v>./images/pasta.png</v>
      </c>
      <c r="AE22" t="str">
        <f>IFERROR(VLOOKUP(H22,ListesDeroulantes!I:K,3,FALSE),"")</f>
        <v>lentils</v>
      </c>
      <c r="AF22" t="str">
        <f>IFERROR("./images/"&amp;VLOOKUP(H22,ListesDeroulantes!I:K,2,FALSE),"")</f>
        <v>./images/lentils.png</v>
      </c>
      <c r="AG22" t="str">
        <f>IFERROR(VLOOKUP(I22,ListesDeroulantes!I:K,3,FALSE),"")</f>
        <v/>
      </c>
      <c r="AH22" s="31" t="str">
        <f>IFERROR("./images/"&amp;VLOOKUP(I22,ListesDeroulantes!I:K,2,FALSE),"")</f>
        <v/>
      </c>
      <c r="AI22" t="str">
        <f t="shared" si="18"/>
        <v xml:space="preserve">pasta with lentils</v>
      </c>
      <c r="AJ22" t="str">
        <f>IFERROR(VLOOKUP(J22,ListesDeroulantes!L:N,3,FALSE),"")</f>
        <v xml:space="preserve">chocolate cake</v>
      </c>
      <c r="AK22" t="str">
        <f>IFERROR("./images/"&amp;VLOOKUP(J22,ListesDeroulantes!L:N,2,FALSE),"")</f>
        <v>./images/chocolatecake.png</v>
      </c>
      <c r="AL22" t="str">
        <f>IFERROR(VLOOKUP(K22,ListesDeroulantes!L:N,3,FALSE),"")</f>
        <v/>
      </c>
      <c r="AM22" t="str">
        <f>IFERROR("./images/"&amp;VLOOKUP(K22,ListesDeroulantes!L:N,2,FALSE),"")</f>
        <v/>
      </c>
      <c r="AN22" t="str">
        <f>IFERROR(VLOOKUP(L22,ListesDeroulantes!L:N,3,FALSE),"")</f>
        <v/>
      </c>
      <c r="AO22" s="31" t="str">
        <f>IFERROR("./images/"&amp;VLOOKUP(L22,ListesDeroulantes!L:N,2,FALSE),"")</f>
        <v/>
      </c>
      <c r="AP22" t="str">
        <f t="shared" si="19"/>
        <v xml:space="preserve">chocolate cake</v>
      </c>
      <c r="AQ22" t="str">
        <f>HMTL!B$20&amp;AB22&amp;IF(Y22&lt;&gt;"",HMTL!B$24&amp;Y22&amp;HMTL!B$26,"")&amp;IF(AA22&lt;&gt;"",HMTL!B$28&amp;AA22&amp;HMTL!B$26,"")&amp;HMTL!B$32&amp;HMTL!B$21&amp;AI22&amp;IF(AD22&lt;&gt;"",HMTL!B$24&amp;AD22&amp;HMTL!B$26,"")&amp;IF(AF22&lt;&gt;"",HMTL!B$28&amp;AF22&amp;HMTL!B$26,"")&amp;IF(AH22&lt;&gt;"",HMTL!B$30&amp;AH22&amp;HMTL!B$26,"")&amp;HMTL!B$32&amp;HMTL!B$22&amp;AP22&amp;IF(AK22&lt;&gt;"",HMTL!B$24&amp;AK22&amp;HMTL!B$26,"")&amp;IF(AM22&lt;&gt;"",HMTL!B$28&amp;AM22&amp;HMTL!B$26,"")&amp;IF(AO22&lt;&gt;"",HMTL!B$30&amp;AO22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2" s="31" t="str">
        <f>IF(A22&lt;&gt;"",W22&amp;AQ22&amp;HMTL!B$32&amp;HMTL!B$34,"")</f>
        <v xml:space="preserve">        &lt;!-- début d'un menu--&gt;
        &lt;div class="u-accordion-item"&gt;
          &lt;a class="u-accordion-link u-button-style u-palette-3-light-2 u-accordion-link-2" id="link-accordion-4c47"
            aria-controls="accordion-4c47" aria-selected="false"&gt;
            &lt;span class="u-accordion-link-text"&gt;16/5/2024&lt;/span&gt;&lt;span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2" s="32"/>
    </row>
    <row r="23" ht="14.25">
      <c r="A23" s="41">
        <v>45429</v>
      </c>
      <c r="B23" s="42">
        <f t="shared" si="10"/>
        <v>5</v>
      </c>
      <c r="C23" s="42" t="s">
        <v>96</v>
      </c>
      <c r="D23" s="42" t="s">
        <v>97</v>
      </c>
      <c r="E23" s="42"/>
      <c r="F23" s="43"/>
      <c r="G23" s="42" t="s">
        <v>98</v>
      </c>
      <c r="H23" s="43" t="s">
        <v>99</v>
      </c>
      <c r="I23" s="43"/>
      <c r="J23" s="43" t="s">
        <v>100</v>
      </c>
      <c r="K23" s="43"/>
      <c r="L23" s="43"/>
      <c r="N23">
        <f t="shared" si="11"/>
        <v>6</v>
      </c>
      <c r="O23" t="str">
        <f t="shared" si="12"/>
        <v>Friday</v>
      </c>
      <c r="P23" t="str">
        <f>VLOOKUP(DAY(A23),Paramètres!I$3:J$33,2,FALSE)</f>
        <v>17th</v>
      </c>
      <c r="Q23" t="str">
        <f>VLOOKUP(MONTH(A23),Paramètres!M$3:N$14,2,FALSE)</f>
        <v>May</v>
      </c>
      <c r="R23" t="str">
        <f t="shared" si="13"/>
        <v>17/5/2024</v>
      </c>
      <c r="S23" t="str">
        <f t="shared" si="14"/>
        <v xml:space="preserve">Today is Friday</v>
      </c>
      <c r="T23" s="31" t="str">
        <f t="shared" si="15"/>
        <v xml:space="preserve"> the 17th of May, 2024</v>
      </c>
      <c r="U23" t="str">
        <f>IF(C23="","",VLOOKUP(C23,ListesDeroulantes!A:B,2,FALSE)&amp;" menu")</f>
        <v xml:space="preserve">organic menu</v>
      </c>
      <c r="V23" t="str">
        <f t="shared" si="16"/>
        <v xml:space="preserve">Today, there is a organic menu:</v>
      </c>
      <c r="W23" t="str">
        <f>HMTL!B$10&amp;R23&amp;HMTL!B$12&amp;S23&amp;HMTL!B$14&amp;T23&amp;HMTL!B$16&amp;V23&amp;HMTL!B$18</f>
        <v xml:space="preserve">        &lt;!-- début d'un menu--&gt;
        &lt;div class="u-accordion-item"&gt;
          &lt;a class="u-accordion-link u-button-style u-palette-3-light-2 u-accordion-link-2" id="link-accordion-4c47"
            aria-controls="accordion-4c47" aria-selected="false"&gt;
            &lt;span class="u-accordion-link-text"&gt;17/5/2024&lt;/span&gt;&lt;span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3" s="31" t="str">
        <f>IFERROR(VLOOKUP(D23,ListesDeroulantes!C:E,3,FALSE),"")</f>
        <v xml:space="preserve">grated carrots</v>
      </c>
      <c r="Y23" s="31" t="str">
        <f>IFERROR("./images/"&amp;VLOOKUP(D23,ListesDeroulantes!C:E,2,FALSE),"")</f>
        <v>./images/carrots.png</v>
      </c>
      <c r="Z23" s="31" t="str">
        <f>IFERROR(VLOOKUP(E23,ListesDeroulantes!F:H,3,FALSE),"")</f>
        <v/>
      </c>
      <c r="AA23" s="31" t="str">
        <f>IFERROR("./images/"&amp;VLOOKUP(E23,ListesDeroulantes!F:H,2,FALSE),"")</f>
        <v/>
      </c>
      <c r="AB23" s="31" t="str">
        <f t="shared" si="17"/>
        <v xml:space="preserve">grated carrots</v>
      </c>
      <c r="AC23" t="str">
        <f>IFERROR(VLOOKUP(G23,ListesDeroulantes!I:K,3,FALSE),"")</f>
        <v>pasta</v>
      </c>
      <c r="AD23" t="str">
        <f>IFERROR("./images/"&amp;VLOOKUP(G23,ListesDeroulantes!I:K,2,FALSE),"")</f>
        <v>./images/pasta.png</v>
      </c>
      <c r="AE23" t="str">
        <f>IFERROR(VLOOKUP(H23,ListesDeroulantes!I:K,3,FALSE),"")</f>
        <v>lentils</v>
      </c>
      <c r="AF23" t="str">
        <f>IFERROR("./images/"&amp;VLOOKUP(H23,ListesDeroulantes!I:K,2,FALSE),"")</f>
        <v>./images/lentils.png</v>
      </c>
      <c r="AG23" t="str">
        <f>IFERROR(VLOOKUP(I23,ListesDeroulantes!I:K,3,FALSE),"")</f>
        <v/>
      </c>
      <c r="AH23" s="31" t="str">
        <f>IFERROR("./images/"&amp;VLOOKUP(I23,ListesDeroulantes!I:K,2,FALSE),"")</f>
        <v/>
      </c>
      <c r="AI23" t="str">
        <f t="shared" si="18"/>
        <v xml:space="preserve">pasta with lentils</v>
      </c>
      <c r="AJ23" t="str">
        <f>IFERROR(VLOOKUP(J23,ListesDeroulantes!L:N,3,FALSE),"")</f>
        <v xml:space="preserve">chocolate cake</v>
      </c>
      <c r="AK23" t="str">
        <f>IFERROR("./images/"&amp;VLOOKUP(J23,ListesDeroulantes!L:N,2,FALSE),"")</f>
        <v>./images/chocolatecake.png</v>
      </c>
      <c r="AL23" t="str">
        <f>IFERROR(VLOOKUP(K23,ListesDeroulantes!L:N,3,FALSE),"")</f>
        <v/>
      </c>
      <c r="AM23" t="str">
        <f>IFERROR("./images/"&amp;VLOOKUP(K23,ListesDeroulantes!L:N,2,FALSE),"")</f>
        <v/>
      </c>
      <c r="AN23" t="str">
        <f>IFERROR(VLOOKUP(L23,ListesDeroulantes!L:N,3,FALSE),"")</f>
        <v/>
      </c>
      <c r="AO23" s="31" t="str">
        <f>IFERROR("./images/"&amp;VLOOKUP(L23,ListesDeroulantes!L:N,2,FALSE),"")</f>
        <v/>
      </c>
      <c r="AP23" t="str">
        <f t="shared" si="19"/>
        <v xml:space="preserve">chocolate cake</v>
      </c>
      <c r="AQ23" t="str">
        <f>HMTL!B$20&amp;AB23&amp;IF(Y23&lt;&gt;"",HMTL!B$24&amp;Y23&amp;HMTL!B$26,"")&amp;IF(AA23&lt;&gt;"",HMTL!B$28&amp;AA23&amp;HMTL!B$26,"")&amp;HMTL!B$32&amp;HMTL!B$21&amp;AI23&amp;IF(AD23&lt;&gt;"",HMTL!B$24&amp;AD23&amp;HMTL!B$26,"")&amp;IF(AF23&lt;&gt;"",HMTL!B$28&amp;AF23&amp;HMTL!B$26,"")&amp;IF(AH23&lt;&gt;"",HMTL!B$30&amp;AH23&amp;HMTL!B$26,"")&amp;HMTL!B$32&amp;HMTL!B$22&amp;AP23&amp;IF(AK23&lt;&gt;"",HMTL!B$24&amp;AK23&amp;HMTL!B$26,"")&amp;IF(AM23&lt;&gt;"",HMTL!B$28&amp;AM23&amp;HMTL!B$26,"")&amp;IF(AO23&lt;&gt;"",HMTL!B$30&amp;AO23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3" s="31" t="str">
        <f>IF(A23&lt;&gt;"",W23&amp;AQ23&amp;HMTL!B$32&amp;HMTL!B$34,"")</f>
        <v xml:space="preserve">        &lt;!-- début d'un menu--&gt;
        &lt;div class="u-accordion-item"&gt;
          &lt;a class="u-accordion-link u-button-style u-palette-3-light-2 u-accordion-link-2" id="link-accordion-4c47"
            aria-controls="accordion-4c47" aria-selected="false"&gt;
            &lt;span class="u-accordion-link-text"&gt;17/5/2024&lt;/span&gt;&lt;span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3" s="32"/>
    </row>
    <row r="24" ht="14.25">
      <c r="A24" s="41">
        <v>45430</v>
      </c>
      <c r="B24" s="42">
        <f t="shared" si="10"/>
        <v>6</v>
      </c>
      <c r="C24" s="42" t="s">
        <v>96</v>
      </c>
      <c r="D24" s="42" t="s">
        <v>97</v>
      </c>
      <c r="E24" s="42"/>
      <c r="F24" s="43"/>
      <c r="G24" s="42" t="s">
        <v>98</v>
      </c>
      <c r="H24" s="43" t="s">
        <v>99</v>
      </c>
      <c r="I24" s="43"/>
      <c r="J24" s="43" t="s">
        <v>100</v>
      </c>
      <c r="K24" s="43"/>
      <c r="L24" s="43"/>
      <c r="N24">
        <f t="shared" si="11"/>
        <v>7</v>
      </c>
      <c r="O24" t="str">
        <f t="shared" si="12"/>
        <v>Saturday</v>
      </c>
      <c r="P24" t="str">
        <f>VLOOKUP(DAY(A24),Paramètres!I$3:J$33,2,FALSE)</f>
        <v>18th</v>
      </c>
      <c r="Q24" t="str">
        <f>VLOOKUP(MONTH(A24),Paramètres!M$3:N$14,2,FALSE)</f>
        <v>May</v>
      </c>
      <c r="R24" t="str">
        <f t="shared" si="13"/>
        <v>18/5/2024</v>
      </c>
      <c r="S24" t="str">
        <f t="shared" si="14"/>
        <v xml:space="preserve">Today is Saturday</v>
      </c>
      <c r="T24" s="31" t="str">
        <f t="shared" si="15"/>
        <v xml:space="preserve"> the 18th of May, 2024</v>
      </c>
      <c r="U24" t="str">
        <f>IF(C24="","",VLOOKUP(C24,ListesDeroulantes!A:B,2,FALSE)&amp;" menu")</f>
        <v xml:space="preserve">organic menu</v>
      </c>
      <c r="V24" t="str">
        <f t="shared" si="16"/>
        <v xml:space="preserve">Today, there is a organic menu:</v>
      </c>
      <c r="W24" t="str">
        <f>HMTL!B$10&amp;R24&amp;HMTL!B$12&amp;S24&amp;HMTL!B$14&amp;T24&amp;HMTL!B$16&amp;V24&amp;HMTL!B$18</f>
        <v xml:space="preserve">        &lt;!-- début d'un menu--&gt;
        &lt;div class="u-accordion-item"&gt;
          &lt;a class="u-accordion-link u-button-style u-palette-3-light-2 u-accordion-link-2" id="link-accordion-4c47"
            aria-controls="accordion-4c47" aria-selected="false"&gt;
            &lt;span class="u-accordion-link-text"&gt;18/5/2024&lt;/span&gt;&lt;span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4" s="31" t="str">
        <f>IFERROR(VLOOKUP(D24,ListesDeroulantes!C:E,3,FALSE),"")</f>
        <v xml:space="preserve">grated carrots</v>
      </c>
      <c r="Y24" s="31" t="str">
        <f>IFERROR("./images/"&amp;VLOOKUP(D24,ListesDeroulantes!C:E,2,FALSE),"")</f>
        <v>./images/carrots.png</v>
      </c>
      <c r="Z24" s="31" t="str">
        <f>IFERROR(VLOOKUP(E24,ListesDeroulantes!F:H,3,FALSE),"")</f>
        <v/>
      </c>
      <c r="AA24" s="31" t="str">
        <f>IFERROR("./images/"&amp;VLOOKUP(E24,ListesDeroulantes!F:H,2,FALSE),"")</f>
        <v/>
      </c>
      <c r="AB24" s="31" t="str">
        <f t="shared" si="17"/>
        <v xml:space="preserve">grated carrots</v>
      </c>
      <c r="AC24" t="str">
        <f>IFERROR(VLOOKUP(G24,ListesDeroulantes!I:K,3,FALSE),"")</f>
        <v>pasta</v>
      </c>
      <c r="AD24" t="str">
        <f>IFERROR("./images/"&amp;VLOOKUP(G24,ListesDeroulantes!I:K,2,FALSE),"")</f>
        <v>./images/pasta.png</v>
      </c>
      <c r="AE24" t="str">
        <f>IFERROR(VLOOKUP(H24,ListesDeroulantes!I:K,3,FALSE),"")</f>
        <v>lentils</v>
      </c>
      <c r="AF24" t="str">
        <f>IFERROR("./images/"&amp;VLOOKUP(H24,ListesDeroulantes!I:K,2,FALSE),"")</f>
        <v>./images/lentils.png</v>
      </c>
      <c r="AG24" t="str">
        <f>IFERROR(VLOOKUP(I24,ListesDeroulantes!I:K,3,FALSE),"")</f>
        <v/>
      </c>
      <c r="AH24" s="31" t="str">
        <f>IFERROR("./images/"&amp;VLOOKUP(I24,ListesDeroulantes!I:K,2,FALSE),"")</f>
        <v/>
      </c>
      <c r="AI24" t="str">
        <f t="shared" si="18"/>
        <v xml:space="preserve">pasta with lentils</v>
      </c>
      <c r="AJ24" t="str">
        <f>IFERROR(VLOOKUP(J24,ListesDeroulantes!L:N,3,FALSE),"")</f>
        <v xml:space="preserve">chocolate cake</v>
      </c>
      <c r="AK24" t="str">
        <f>IFERROR("./images/"&amp;VLOOKUP(J24,ListesDeroulantes!L:N,2,FALSE),"")</f>
        <v>./images/chocolatecake.png</v>
      </c>
      <c r="AL24" t="str">
        <f>IFERROR(VLOOKUP(K24,ListesDeroulantes!L:N,3,FALSE),"")</f>
        <v/>
      </c>
      <c r="AM24" t="str">
        <f>IFERROR("./images/"&amp;VLOOKUP(K24,ListesDeroulantes!L:N,2,FALSE),"")</f>
        <v/>
      </c>
      <c r="AN24" t="str">
        <f>IFERROR(VLOOKUP(L24,ListesDeroulantes!L:N,3,FALSE),"")</f>
        <v/>
      </c>
      <c r="AO24" s="31" t="str">
        <f>IFERROR("./images/"&amp;VLOOKUP(L24,ListesDeroulantes!L:N,2,FALSE),"")</f>
        <v/>
      </c>
      <c r="AP24" t="str">
        <f t="shared" si="19"/>
        <v xml:space="preserve">chocolate cake</v>
      </c>
      <c r="AQ24" t="str">
        <f>HMTL!B$20&amp;AB24&amp;IF(Y24&lt;&gt;"",HMTL!B$24&amp;Y24&amp;HMTL!B$26,"")&amp;IF(AA24&lt;&gt;"",HMTL!B$28&amp;AA24&amp;HMTL!B$26,"")&amp;HMTL!B$32&amp;HMTL!B$21&amp;AI24&amp;IF(AD24&lt;&gt;"",HMTL!B$24&amp;AD24&amp;HMTL!B$26,"")&amp;IF(AF24&lt;&gt;"",HMTL!B$28&amp;AF24&amp;HMTL!B$26,"")&amp;IF(AH24&lt;&gt;"",HMTL!B$30&amp;AH24&amp;HMTL!B$26,"")&amp;HMTL!B$32&amp;HMTL!B$22&amp;AP24&amp;IF(AK24&lt;&gt;"",HMTL!B$24&amp;AK24&amp;HMTL!B$26,"")&amp;IF(AM24&lt;&gt;"",HMTL!B$28&amp;AM24&amp;HMTL!B$26,"")&amp;IF(AO24&lt;&gt;"",HMTL!B$30&amp;AO24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4" s="31" t="str">
        <f>IF(A24&lt;&gt;"",W24&amp;AQ24&amp;HMTL!B$32&amp;HMTL!B$34,"")</f>
        <v xml:space="preserve">        &lt;!-- début d'un menu--&gt;
        &lt;div class="u-accordion-item"&gt;
          &lt;a class="u-accordion-link u-button-style u-palette-3-light-2 u-accordion-link-2" id="link-accordion-4c47"
            aria-controls="accordion-4c47" aria-selected="false"&gt;
            &lt;span class="u-accordion-link-text"&gt;18/5/2024&lt;/span&gt;&lt;span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4" s="32"/>
    </row>
    <row r="25" ht="14.25">
      <c r="A25" s="41">
        <v>45431</v>
      </c>
      <c r="B25" s="42">
        <f t="shared" si="10"/>
        <v>7</v>
      </c>
      <c r="C25" s="42" t="s">
        <v>96</v>
      </c>
      <c r="D25" s="42" t="s">
        <v>97</v>
      </c>
      <c r="E25" s="42"/>
      <c r="F25" s="43"/>
      <c r="G25" s="42" t="s">
        <v>98</v>
      </c>
      <c r="H25" s="43" t="s">
        <v>99</v>
      </c>
      <c r="I25" s="43"/>
      <c r="J25" s="43" t="s">
        <v>100</v>
      </c>
      <c r="K25" s="43"/>
      <c r="L25" s="43"/>
      <c r="N25">
        <f t="shared" si="11"/>
        <v>1</v>
      </c>
      <c r="O25" t="str">
        <f t="shared" si="12"/>
        <v>Sunday</v>
      </c>
      <c r="P25" t="str">
        <f>VLOOKUP(DAY(A25),Paramètres!I$3:J$33,2,FALSE)</f>
        <v>19th</v>
      </c>
      <c r="Q25" t="str">
        <f>VLOOKUP(MONTH(A25),Paramètres!M$3:N$14,2,FALSE)</f>
        <v>May</v>
      </c>
      <c r="R25" t="str">
        <f t="shared" si="13"/>
        <v>19/5/2024</v>
      </c>
      <c r="S25" t="str">
        <f t="shared" si="14"/>
        <v xml:space="preserve">Today is Sunday</v>
      </c>
      <c r="T25" s="31" t="str">
        <f t="shared" si="15"/>
        <v xml:space="preserve"> the 19th of May, 2024</v>
      </c>
      <c r="U25" t="str">
        <f>IF(C25="","",VLOOKUP(C25,ListesDeroulantes!A:B,2,FALSE)&amp;" menu")</f>
        <v xml:space="preserve">organic menu</v>
      </c>
      <c r="V25" t="str">
        <f t="shared" si="16"/>
        <v xml:space="preserve">Today, there is a organic menu:</v>
      </c>
      <c r="W25" t="str">
        <f>HMTL!B$10&amp;R25&amp;HMTL!B$12&amp;S25&amp;HMTL!B$14&amp;T25&amp;HMTL!B$16&amp;V25&amp;HMTL!B$18</f>
        <v xml:space="preserve">        &lt;!-- début d'un menu--&gt;
        &lt;div class="u-accordion-item"&gt;
          &lt;a class="u-accordion-link u-button-style u-palette-3-light-2 u-accordion-link-2" id="link-accordion-4c47"
            aria-controls="accordion-4c47" aria-selected="false"&gt;
            &lt;span class="u-accordion-link-text"&gt;19/5/2024&lt;/span&gt;&lt;span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5" s="31" t="str">
        <f>IFERROR(VLOOKUP(D25,ListesDeroulantes!C:E,3,FALSE),"")</f>
        <v xml:space="preserve">grated carrots</v>
      </c>
      <c r="Y25" s="31" t="str">
        <f>IFERROR("./images/"&amp;VLOOKUP(D25,ListesDeroulantes!C:E,2,FALSE),"")</f>
        <v>./images/carrots.png</v>
      </c>
      <c r="Z25" s="31" t="str">
        <f>IFERROR(VLOOKUP(E25,ListesDeroulantes!F:H,3,FALSE),"")</f>
        <v/>
      </c>
      <c r="AA25" s="31" t="str">
        <f>IFERROR("./images/"&amp;VLOOKUP(E25,ListesDeroulantes!F:H,2,FALSE),"")</f>
        <v/>
      </c>
      <c r="AB25" s="31" t="str">
        <f t="shared" si="17"/>
        <v xml:space="preserve">grated carrots</v>
      </c>
      <c r="AC25" t="str">
        <f>IFERROR(VLOOKUP(G25,ListesDeroulantes!I:K,3,FALSE),"")</f>
        <v>pasta</v>
      </c>
      <c r="AD25" t="str">
        <f>IFERROR("./images/"&amp;VLOOKUP(G25,ListesDeroulantes!I:K,2,FALSE),"")</f>
        <v>./images/pasta.png</v>
      </c>
      <c r="AE25" t="str">
        <f>IFERROR(VLOOKUP(H25,ListesDeroulantes!I:K,3,FALSE),"")</f>
        <v>lentils</v>
      </c>
      <c r="AF25" t="str">
        <f>IFERROR("./images/"&amp;VLOOKUP(H25,ListesDeroulantes!I:K,2,FALSE),"")</f>
        <v>./images/lentils.png</v>
      </c>
      <c r="AG25" t="str">
        <f>IFERROR(VLOOKUP(I25,ListesDeroulantes!I:K,3,FALSE),"")</f>
        <v/>
      </c>
      <c r="AH25" s="31" t="str">
        <f>IFERROR("./images/"&amp;VLOOKUP(I25,ListesDeroulantes!I:K,2,FALSE),"")</f>
        <v/>
      </c>
      <c r="AI25" t="str">
        <f t="shared" si="18"/>
        <v xml:space="preserve">pasta with lentils</v>
      </c>
      <c r="AJ25" t="str">
        <f>IFERROR(VLOOKUP(J25,ListesDeroulantes!L:N,3,FALSE),"")</f>
        <v xml:space="preserve">chocolate cake</v>
      </c>
      <c r="AK25" t="str">
        <f>IFERROR("./images/"&amp;VLOOKUP(J25,ListesDeroulantes!L:N,2,FALSE),"")</f>
        <v>./images/chocolatecake.png</v>
      </c>
      <c r="AL25" t="str">
        <f>IFERROR(VLOOKUP(K25,ListesDeroulantes!L:N,3,FALSE),"")</f>
        <v/>
      </c>
      <c r="AM25" t="str">
        <f>IFERROR("./images/"&amp;VLOOKUP(K25,ListesDeroulantes!L:N,2,FALSE),"")</f>
        <v/>
      </c>
      <c r="AN25" t="str">
        <f>IFERROR(VLOOKUP(L25,ListesDeroulantes!L:N,3,FALSE),"")</f>
        <v/>
      </c>
      <c r="AO25" s="31" t="str">
        <f>IFERROR("./images/"&amp;VLOOKUP(L25,ListesDeroulantes!L:N,2,FALSE),"")</f>
        <v/>
      </c>
      <c r="AP25" t="str">
        <f t="shared" si="19"/>
        <v xml:space="preserve">chocolate cake</v>
      </c>
      <c r="AQ25" t="str">
        <f>HMTL!B$20&amp;AB25&amp;IF(Y25&lt;&gt;"",HMTL!B$24&amp;Y25&amp;HMTL!B$26,"")&amp;IF(AA25&lt;&gt;"",HMTL!B$28&amp;AA25&amp;HMTL!B$26,"")&amp;HMTL!B$32&amp;HMTL!B$21&amp;AI25&amp;IF(AD25&lt;&gt;"",HMTL!B$24&amp;AD25&amp;HMTL!B$26,"")&amp;IF(AF25&lt;&gt;"",HMTL!B$28&amp;AF25&amp;HMTL!B$26,"")&amp;IF(AH25&lt;&gt;"",HMTL!B$30&amp;AH25&amp;HMTL!B$26,"")&amp;HMTL!B$32&amp;HMTL!B$22&amp;AP25&amp;IF(AK25&lt;&gt;"",HMTL!B$24&amp;AK25&amp;HMTL!B$26,"")&amp;IF(AM25&lt;&gt;"",HMTL!B$28&amp;AM25&amp;HMTL!B$26,"")&amp;IF(AO25&lt;&gt;"",HMTL!B$30&amp;AO25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5" s="31" t="str">
        <f>IF(A25&lt;&gt;"",W25&amp;AQ25&amp;HMTL!B$32&amp;HMTL!B$34,"")</f>
        <v xml:space="preserve">        &lt;!-- début d'un menu--&gt;
        &lt;div class="u-accordion-item"&gt;
          &lt;a class="u-accordion-link u-button-style u-palette-3-light-2 u-accordion-link-2" id="link-accordion-4c47"
            aria-controls="accordion-4c47" aria-selected="false"&gt;
            &lt;span class="u-accordion-link-text"&gt;19/5/2024&lt;/span&gt;&lt;span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5" s="32"/>
    </row>
    <row r="26" ht="14.25">
      <c r="A26" s="41">
        <v>45432</v>
      </c>
      <c r="B26" s="42">
        <f t="shared" si="10"/>
        <v>1</v>
      </c>
      <c r="C26" s="42" t="s">
        <v>96</v>
      </c>
      <c r="D26" s="42" t="s">
        <v>97</v>
      </c>
      <c r="E26" s="42"/>
      <c r="F26" s="43"/>
      <c r="G26" s="42" t="s">
        <v>98</v>
      </c>
      <c r="H26" s="43" t="s">
        <v>99</v>
      </c>
      <c r="I26" s="43"/>
      <c r="J26" s="43" t="s">
        <v>100</v>
      </c>
      <c r="K26" s="43"/>
      <c r="L26" s="43"/>
      <c r="N26">
        <f t="shared" si="11"/>
        <v>2</v>
      </c>
      <c r="O26" t="str">
        <f t="shared" si="12"/>
        <v>Monday</v>
      </c>
      <c r="P26" t="str">
        <f>VLOOKUP(DAY(A26),Paramètres!I$3:J$33,2,FALSE)</f>
        <v>20th</v>
      </c>
      <c r="Q26" t="str">
        <f>VLOOKUP(MONTH(A26),Paramètres!M$3:N$14,2,FALSE)</f>
        <v>May</v>
      </c>
      <c r="R26" t="str">
        <f t="shared" si="13"/>
        <v>20/5/2024</v>
      </c>
      <c r="S26" t="str">
        <f t="shared" si="14"/>
        <v xml:space="preserve">Today is Monday</v>
      </c>
      <c r="T26" s="31" t="str">
        <f t="shared" si="15"/>
        <v xml:space="preserve"> the 20th of May, 2024</v>
      </c>
      <c r="U26" t="str">
        <f>IF(C26="","",VLOOKUP(C26,ListesDeroulantes!A:B,2,FALSE)&amp;" menu")</f>
        <v xml:space="preserve">organic menu</v>
      </c>
      <c r="V26" t="str">
        <f t="shared" si="16"/>
        <v xml:space="preserve">Today, there is a organic menu:</v>
      </c>
      <c r="W26" t="str">
        <f>HMTL!B$10&amp;R26&amp;HMTL!B$12&amp;S26&amp;HMTL!B$14&amp;T26&amp;HMTL!B$16&amp;V26&amp;HMTL!B$18</f>
        <v xml:space="preserve">        &lt;!-- début d'un menu--&gt;
        &lt;div class="u-accordion-item"&gt;
          &lt;a class="u-accordion-link u-button-style u-palette-3-light-2 u-accordion-link-2" id="link-accordion-4c47"
            aria-controls="accordion-4c47" aria-selected="false"&gt;
            &lt;span class="u-accordion-link-text"&gt;20/5/2024&lt;/span&gt;&lt;span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6" s="31" t="str">
        <f>IFERROR(VLOOKUP(D26,ListesDeroulantes!C:E,3,FALSE),"")</f>
        <v xml:space="preserve">grated carrots</v>
      </c>
      <c r="Y26" s="31" t="str">
        <f>IFERROR("./images/"&amp;VLOOKUP(D26,ListesDeroulantes!C:E,2,FALSE),"")</f>
        <v>./images/carrots.png</v>
      </c>
      <c r="Z26" s="31" t="str">
        <f>IFERROR(VLOOKUP(E26,ListesDeroulantes!F:H,3,FALSE),"")</f>
        <v/>
      </c>
      <c r="AA26" s="31" t="str">
        <f>IFERROR("./images/"&amp;VLOOKUP(E26,ListesDeroulantes!F:H,2,FALSE),"")</f>
        <v/>
      </c>
      <c r="AB26" s="31" t="str">
        <f t="shared" si="17"/>
        <v xml:space="preserve">grated carrots</v>
      </c>
      <c r="AC26" t="str">
        <f>IFERROR(VLOOKUP(G26,ListesDeroulantes!I:K,3,FALSE),"")</f>
        <v>pasta</v>
      </c>
      <c r="AD26" t="str">
        <f>IFERROR("./images/"&amp;VLOOKUP(G26,ListesDeroulantes!I:K,2,FALSE),"")</f>
        <v>./images/pasta.png</v>
      </c>
      <c r="AE26" t="str">
        <f>IFERROR(VLOOKUP(H26,ListesDeroulantes!I:K,3,FALSE),"")</f>
        <v>lentils</v>
      </c>
      <c r="AF26" t="str">
        <f>IFERROR("./images/"&amp;VLOOKUP(H26,ListesDeroulantes!I:K,2,FALSE),"")</f>
        <v>./images/lentils.png</v>
      </c>
      <c r="AG26" t="str">
        <f>IFERROR(VLOOKUP(I26,ListesDeroulantes!I:K,3,FALSE),"")</f>
        <v/>
      </c>
      <c r="AH26" s="31" t="str">
        <f>IFERROR("./images/"&amp;VLOOKUP(I26,ListesDeroulantes!I:K,2,FALSE),"")</f>
        <v/>
      </c>
      <c r="AI26" t="str">
        <f t="shared" si="18"/>
        <v xml:space="preserve">pasta with lentils</v>
      </c>
      <c r="AJ26" t="str">
        <f>IFERROR(VLOOKUP(J26,ListesDeroulantes!L:N,3,FALSE),"")</f>
        <v xml:space="preserve">chocolate cake</v>
      </c>
      <c r="AK26" t="str">
        <f>IFERROR("./images/"&amp;VLOOKUP(J26,ListesDeroulantes!L:N,2,FALSE),"")</f>
        <v>./images/chocolatecake.png</v>
      </c>
      <c r="AL26" t="str">
        <f>IFERROR(VLOOKUP(K26,ListesDeroulantes!L:N,3,FALSE),"")</f>
        <v/>
      </c>
      <c r="AM26" t="str">
        <f>IFERROR("./images/"&amp;VLOOKUP(K26,ListesDeroulantes!L:N,2,FALSE),"")</f>
        <v/>
      </c>
      <c r="AN26" t="str">
        <f>IFERROR(VLOOKUP(L26,ListesDeroulantes!L:N,3,FALSE),"")</f>
        <v/>
      </c>
      <c r="AO26" s="31" t="str">
        <f>IFERROR("./images/"&amp;VLOOKUP(L26,ListesDeroulantes!L:N,2,FALSE),"")</f>
        <v/>
      </c>
      <c r="AP26" t="str">
        <f t="shared" si="19"/>
        <v xml:space="preserve">chocolate cake</v>
      </c>
      <c r="AQ26" t="str">
        <f>HMTL!B$20&amp;AB26&amp;IF(Y26&lt;&gt;"",HMTL!B$24&amp;Y26&amp;HMTL!B$26,"")&amp;IF(AA26&lt;&gt;"",HMTL!B$28&amp;AA26&amp;HMTL!B$26,"")&amp;HMTL!B$32&amp;HMTL!B$21&amp;AI26&amp;IF(AD26&lt;&gt;"",HMTL!B$24&amp;AD26&amp;HMTL!B$26,"")&amp;IF(AF26&lt;&gt;"",HMTL!B$28&amp;AF26&amp;HMTL!B$26,"")&amp;IF(AH26&lt;&gt;"",HMTL!B$30&amp;AH26&amp;HMTL!B$26,"")&amp;HMTL!B$32&amp;HMTL!B$22&amp;AP26&amp;IF(AK26&lt;&gt;"",HMTL!B$24&amp;AK26&amp;HMTL!B$26,"")&amp;IF(AM26&lt;&gt;"",HMTL!B$28&amp;AM26&amp;HMTL!B$26,"")&amp;IF(AO26&lt;&gt;"",HMTL!B$30&amp;AO26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6" s="31" t="str">
        <f>IF(A26&lt;&gt;"",W26&amp;AQ26&amp;HMTL!B$32&amp;HMTL!B$34,"")</f>
        <v xml:space="preserve">        &lt;!-- début d'un menu--&gt;
        &lt;div class="u-accordion-item"&gt;
          &lt;a class="u-accordion-link u-button-style u-palette-3-light-2 u-accordion-link-2" id="link-accordion-4c47"
            aria-controls="accordion-4c47" aria-selected="false"&gt;
            &lt;span class="u-accordion-link-text"&gt;20/5/2024&lt;/span&gt;&lt;span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6" s="32"/>
    </row>
    <row r="27" ht="14.25">
      <c r="A27" s="41">
        <v>45433</v>
      </c>
      <c r="B27" s="42">
        <f t="shared" si="10"/>
        <v>2</v>
      </c>
      <c r="C27" s="42" t="s">
        <v>96</v>
      </c>
      <c r="D27" s="42" t="s">
        <v>97</v>
      </c>
      <c r="E27" s="42"/>
      <c r="F27" s="43"/>
      <c r="G27" s="42" t="s">
        <v>98</v>
      </c>
      <c r="H27" s="43" t="s">
        <v>99</v>
      </c>
      <c r="I27" s="43"/>
      <c r="J27" s="43" t="s">
        <v>100</v>
      </c>
      <c r="K27" s="43"/>
      <c r="L27" s="43"/>
      <c r="N27">
        <f t="shared" si="11"/>
        <v>3</v>
      </c>
      <c r="O27" t="str">
        <f t="shared" si="12"/>
        <v>Tuesday</v>
      </c>
      <c r="P27" t="str">
        <f>VLOOKUP(DAY(A27),Paramètres!I$3:J$33,2,FALSE)</f>
        <v>21st</v>
      </c>
      <c r="Q27" t="str">
        <f>VLOOKUP(MONTH(A27),Paramètres!M$3:N$14,2,FALSE)</f>
        <v>May</v>
      </c>
      <c r="R27" t="str">
        <f t="shared" si="13"/>
        <v>21/5/2024</v>
      </c>
      <c r="S27" t="str">
        <f t="shared" si="14"/>
        <v xml:space="preserve">Today is Tuesday</v>
      </c>
      <c r="T27" s="31" t="str">
        <f t="shared" si="15"/>
        <v xml:space="preserve"> the 21st of May, 2024</v>
      </c>
      <c r="U27" t="str">
        <f>IF(C27="","",VLOOKUP(C27,ListesDeroulantes!A:B,2,FALSE)&amp;" menu")</f>
        <v xml:space="preserve">organic menu</v>
      </c>
      <c r="V27" t="str">
        <f t="shared" si="16"/>
        <v xml:space="preserve">Today, there is a organic menu:</v>
      </c>
      <c r="W27" t="str">
        <f>HMTL!B$10&amp;R27&amp;HMTL!B$12&amp;S27&amp;HMTL!B$14&amp;T27&amp;HMTL!B$16&amp;V27&amp;HMTL!B$18</f>
        <v xml:space="preserve">        &lt;!-- début d'un menu--&gt;
        &lt;div class="u-accordion-item"&gt;
          &lt;a class="u-accordion-link u-button-style u-palette-3-light-2 u-accordion-link-2" id="link-accordion-4c47"
            aria-controls="accordion-4c47" aria-selected="false"&gt;
            &lt;span class="u-accordion-link-text"&gt;21/5/2024&lt;/span&gt;&lt;span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7" s="31" t="str">
        <f>IFERROR(VLOOKUP(D27,ListesDeroulantes!C:E,3,FALSE),"")</f>
        <v xml:space="preserve">grated carrots</v>
      </c>
      <c r="Y27" s="31" t="str">
        <f>IFERROR("./images/"&amp;VLOOKUP(D27,ListesDeroulantes!C:E,2,FALSE),"")</f>
        <v>./images/carrots.png</v>
      </c>
      <c r="Z27" s="31" t="str">
        <f>IFERROR(VLOOKUP(E27,ListesDeroulantes!F:H,3,FALSE),"")</f>
        <v/>
      </c>
      <c r="AA27" s="31" t="str">
        <f>IFERROR("./images/"&amp;VLOOKUP(E27,ListesDeroulantes!F:H,2,FALSE),"")</f>
        <v/>
      </c>
      <c r="AB27" s="31" t="str">
        <f t="shared" si="17"/>
        <v xml:space="preserve">grated carrots</v>
      </c>
      <c r="AC27" t="str">
        <f>IFERROR(VLOOKUP(G27,ListesDeroulantes!I:K,3,FALSE),"")</f>
        <v>pasta</v>
      </c>
      <c r="AD27" t="str">
        <f>IFERROR("./images/"&amp;VLOOKUP(G27,ListesDeroulantes!I:K,2,FALSE),"")</f>
        <v>./images/pasta.png</v>
      </c>
      <c r="AE27" t="str">
        <f>IFERROR(VLOOKUP(H27,ListesDeroulantes!I:K,3,FALSE),"")</f>
        <v>lentils</v>
      </c>
      <c r="AF27" t="str">
        <f>IFERROR("./images/"&amp;VLOOKUP(H27,ListesDeroulantes!I:K,2,FALSE),"")</f>
        <v>./images/lentils.png</v>
      </c>
      <c r="AG27" t="str">
        <f>IFERROR(VLOOKUP(I27,ListesDeroulantes!I:K,3,FALSE),"")</f>
        <v/>
      </c>
      <c r="AH27" s="31" t="str">
        <f>IFERROR("./images/"&amp;VLOOKUP(I27,ListesDeroulantes!I:K,2,FALSE),"")</f>
        <v/>
      </c>
      <c r="AI27" t="str">
        <f t="shared" si="18"/>
        <v xml:space="preserve">pasta with lentils</v>
      </c>
      <c r="AJ27" t="str">
        <f>IFERROR(VLOOKUP(J27,ListesDeroulantes!L:N,3,FALSE),"")</f>
        <v xml:space="preserve">chocolate cake</v>
      </c>
      <c r="AK27" t="str">
        <f>IFERROR("./images/"&amp;VLOOKUP(J27,ListesDeroulantes!L:N,2,FALSE),"")</f>
        <v>./images/chocolatecake.png</v>
      </c>
      <c r="AL27" t="str">
        <f>IFERROR(VLOOKUP(K27,ListesDeroulantes!L:N,3,FALSE),"")</f>
        <v/>
      </c>
      <c r="AM27" t="str">
        <f>IFERROR("./images/"&amp;VLOOKUP(K27,ListesDeroulantes!L:N,2,FALSE),"")</f>
        <v/>
      </c>
      <c r="AN27" t="str">
        <f>IFERROR(VLOOKUP(L27,ListesDeroulantes!L:N,3,FALSE),"")</f>
        <v/>
      </c>
      <c r="AO27" s="31" t="str">
        <f>IFERROR("./images/"&amp;VLOOKUP(L27,ListesDeroulantes!L:N,2,FALSE),"")</f>
        <v/>
      </c>
      <c r="AP27" t="str">
        <f t="shared" si="19"/>
        <v xml:space="preserve">chocolate cake</v>
      </c>
      <c r="AQ27" t="str">
        <f>HMTL!B$20&amp;AB27&amp;IF(Y27&lt;&gt;"",HMTL!B$24&amp;Y27&amp;HMTL!B$26,"")&amp;IF(AA27&lt;&gt;"",HMTL!B$28&amp;AA27&amp;HMTL!B$26,"")&amp;HMTL!B$32&amp;HMTL!B$21&amp;AI27&amp;IF(AD27&lt;&gt;"",HMTL!B$24&amp;AD27&amp;HMTL!B$26,"")&amp;IF(AF27&lt;&gt;"",HMTL!B$28&amp;AF27&amp;HMTL!B$26,"")&amp;IF(AH27&lt;&gt;"",HMTL!B$30&amp;AH27&amp;HMTL!B$26,"")&amp;HMTL!B$32&amp;HMTL!B$22&amp;AP27&amp;IF(AK27&lt;&gt;"",HMTL!B$24&amp;AK27&amp;HMTL!B$26,"")&amp;IF(AM27&lt;&gt;"",HMTL!B$28&amp;AM27&amp;HMTL!B$26,"")&amp;IF(AO27&lt;&gt;"",HMTL!B$30&amp;AO27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7" s="31" t="str">
        <f>IF(A27&lt;&gt;"",W27&amp;AQ27&amp;HMTL!B$32&amp;HMTL!B$34,"")</f>
        <v xml:space="preserve">        &lt;!-- début d'un menu--&gt;
        &lt;div class="u-accordion-item"&gt;
          &lt;a class="u-accordion-link u-button-style u-palette-3-light-2 u-accordion-link-2" id="link-accordion-4c47"
            aria-controls="accordion-4c47" aria-selected="false"&gt;
            &lt;span class="u-accordion-link-text"&gt;21/5/2024&lt;/span&gt;&lt;span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7" s="32"/>
    </row>
    <row r="28" ht="14.25">
      <c r="A28" s="41">
        <v>45434</v>
      </c>
      <c r="B28" s="42">
        <f t="shared" si="10"/>
        <v>3</v>
      </c>
      <c r="C28" s="42" t="s">
        <v>96</v>
      </c>
      <c r="D28" s="42" t="s">
        <v>97</v>
      </c>
      <c r="E28" s="42"/>
      <c r="F28" s="43"/>
      <c r="G28" s="42" t="s">
        <v>98</v>
      </c>
      <c r="H28" s="43" t="s">
        <v>99</v>
      </c>
      <c r="I28" s="43"/>
      <c r="J28" s="43" t="s">
        <v>100</v>
      </c>
      <c r="K28" s="43"/>
      <c r="L28" s="43"/>
      <c r="N28">
        <f t="shared" si="11"/>
        <v>4</v>
      </c>
      <c r="O28" t="str">
        <f t="shared" si="12"/>
        <v>Wednesday</v>
      </c>
      <c r="P28" t="str">
        <f>VLOOKUP(DAY(A28),Paramètres!I$3:J$33,2,FALSE)</f>
        <v>22nd</v>
      </c>
      <c r="Q28" t="str">
        <f>VLOOKUP(MONTH(A28),Paramètres!M$3:N$14,2,FALSE)</f>
        <v>May</v>
      </c>
      <c r="R28" t="str">
        <f t="shared" si="13"/>
        <v>22/5/2024</v>
      </c>
      <c r="S28" t="str">
        <f t="shared" si="14"/>
        <v xml:space="preserve">Today is Wednesday</v>
      </c>
      <c r="T28" s="31" t="str">
        <f t="shared" si="15"/>
        <v xml:space="preserve"> the 22nd of May, 2024</v>
      </c>
      <c r="U28" t="str">
        <f>IF(C28="","",VLOOKUP(C28,ListesDeroulantes!A:B,2,FALSE)&amp;" menu")</f>
        <v xml:space="preserve">organic menu</v>
      </c>
      <c r="V28" t="str">
        <f t="shared" si="16"/>
        <v xml:space="preserve">Today, there is a organic menu:</v>
      </c>
      <c r="W28" t="str">
        <f>HMTL!B$10&amp;R28&amp;HMTL!B$12&amp;S28&amp;HMTL!B$14&amp;T28&amp;HMTL!B$16&amp;V28&amp;HMTL!B$18</f>
        <v xml:space="preserve">        &lt;!-- début d'un menu--&gt;
        &lt;div class="u-accordion-item"&gt;
          &lt;a class="u-accordion-link u-button-style u-palette-3-light-2 u-accordion-link-2" id="link-accordion-4c47"
            aria-controls="accordion-4c47" aria-selected="false"&gt;
            &lt;span class="u-accordion-link-text"&gt;22/5/2024&lt;/span&gt;&lt;span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8" s="31" t="str">
        <f>IFERROR(VLOOKUP(D28,ListesDeroulantes!C:E,3,FALSE),"")</f>
        <v xml:space="preserve">grated carrots</v>
      </c>
      <c r="Y28" s="31" t="str">
        <f>IFERROR("./images/"&amp;VLOOKUP(D28,ListesDeroulantes!C:E,2,FALSE),"")</f>
        <v>./images/carrots.png</v>
      </c>
      <c r="Z28" s="31" t="str">
        <f>IFERROR(VLOOKUP(E28,ListesDeroulantes!F:H,3,FALSE),"")</f>
        <v/>
      </c>
      <c r="AA28" s="31" t="str">
        <f>IFERROR("./images/"&amp;VLOOKUP(E28,ListesDeroulantes!F:H,2,FALSE),"")</f>
        <v/>
      </c>
      <c r="AB28" s="31" t="str">
        <f t="shared" si="17"/>
        <v xml:space="preserve">grated carrots</v>
      </c>
      <c r="AC28" t="str">
        <f>IFERROR(VLOOKUP(G28,ListesDeroulantes!I:K,3,FALSE),"")</f>
        <v>pasta</v>
      </c>
      <c r="AD28" t="str">
        <f>IFERROR("./images/"&amp;VLOOKUP(G28,ListesDeroulantes!I:K,2,FALSE),"")</f>
        <v>./images/pasta.png</v>
      </c>
      <c r="AE28" t="str">
        <f>IFERROR(VLOOKUP(H28,ListesDeroulantes!I:K,3,FALSE),"")</f>
        <v>lentils</v>
      </c>
      <c r="AF28" t="str">
        <f>IFERROR("./images/"&amp;VLOOKUP(H28,ListesDeroulantes!I:K,2,FALSE),"")</f>
        <v>./images/lentils.png</v>
      </c>
      <c r="AG28" t="str">
        <f>IFERROR(VLOOKUP(I28,ListesDeroulantes!I:K,3,FALSE),"")</f>
        <v/>
      </c>
      <c r="AH28" s="31" t="str">
        <f>IFERROR("./images/"&amp;VLOOKUP(I28,ListesDeroulantes!I:K,2,FALSE),"")</f>
        <v/>
      </c>
      <c r="AI28" t="str">
        <f t="shared" si="18"/>
        <v xml:space="preserve">pasta with lentils</v>
      </c>
      <c r="AJ28" t="str">
        <f>IFERROR(VLOOKUP(J28,ListesDeroulantes!L:N,3,FALSE),"")</f>
        <v xml:space="preserve">chocolate cake</v>
      </c>
      <c r="AK28" t="str">
        <f>IFERROR("./images/"&amp;VLOOKUP(J28,ListesDeroulantes!L:N,2,FALSE),"")</f>
        <v>./images/chocolatecake.png</v>
      </c>
      <c r="AL28" t="str">
        <f>IFERROR(VLOOKUP(K28,ListesDeroulantes!L:N,3,FALSE),"")</f>
        <v/>
      </c>
      <c r="AM28" t="str">
        <f>IFERROR("./images/"&amp;VLOOKUP(K28,ListesDeroulantes!L:N,2,FALSE),"")</f>
        <v/>
      </c>
      <c r="AN28" t="str">
        <f>IFERROR(VLOOKUP(L28,ListesDeroulantes!L:N,3,FALSE),"")</f>
        <v/>
      </c>
      <c r="AO28" s="31" t="str">
        <f>IFERROR("./images/"&amp;VLOOKUP(L28,ListesDeroulantes!L:N,2,FALSE),"")</f>
        <v/>
      </c>
      <c r="AP28" t="str">
        <f t="shared" si="19"/>
        <v xml:space="preserve">chocolate cake</v>
      </c>
      <c r="AQ28" t="str">
        <f>HMTL!B$20&amp;AB28&amp;IF(Y28&lt;&gt;"",HMTL!B$24&amp;Y28&amp;HMTL!B$26,"")&amp;IF(AA28&lt;&gt;"",HMTL!B$28&amp;AA28&amp;HMTL!B$26,"")&amp;HMTL!B$32&amp;HMTL!B$21&amp;AI28&amp;IF(AD28&lt;&gt;"",HMTL!B$24&amp;AD28&amp;HMTL!B$26,"")&amp;IF(AF28&lt;&gt;"",HMTL!B$28&amp;AF28&amp;HMTL!B$26,"")&amp;IF(AH28&lt;&gt;"",HMTL!B$30&amp;AH28&amp;HMTL!B$26,"")&amp;HMTL!B$32&amp;HMTL!B$22&amp;AP28&amp;IF(AK28&lt;&gt;"",HMTL!B$24&amp;AK28&amp;HMTL!B$26,"")&amp;IF(AM28&lt;&gt;"",HMTL!B$28&amp;AM28&amp;HMTL!B$26,"")&amp;IF(AO28&lt;&gt;"",HMTL!B$30&amp;AO28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8" s="31" t="str">
        <f>IF(A28&lt;&gt;"",W28&amp;AQ28&amp;HMTL!B$32&amp;HMTL!B$34,"")</f>
        <v xml:space="preserve">        &lt;!-- début d'un menu--&gt;
        &lt;div class="u-accordion-item"&gt;
          &lt;a class="u-accordion-link u-button-style u-palette-3-light-2 u-accordion-link-2" id="link-accordion-4c47"
            aria-controls="accordion-4c47" aria-selected="false"&gt;
            &lt;span class="u-accordion-link-text"&gt;22/5/2024&lt;/span&gt;&lt;span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8" s="32"/>
    </row>
    <row r="29" ht="14.25">
      <c r="A29" s="41">
        <v>45435</v>
      </c>
      <c r="B29" s="42">
        <f t="shared" si="10"/>
        <v>4</v>
      </c>
      <c r="C29" s="42" t="s">
        <v>96</v>
      </c>
      <c r="D29" s="42" t="s">
        <v>97</v>
      </c>
      <c r="E29" s="42"/>
      <c r="F29" s="43"/>
      <c r="G29" s="42" t="s">
        <v>98</v>
      </c>
      <c r="H29" s="43" t="s">
        <v>99</v>
      </c>
      <c r="I29" s="43"/>
      <c r="J29" s="43" t="s">
        <v>100</v>
      </c>
      <c r="K29" s="43"/>
      <c r="L29" s="43"/>
      <c r="N29">
        <f t="shared" si="11"/>
        <v>5</v>
      </c>
      <c r="O29" t="str">
        <f t="shared" si="12"/>
        <v>Thursday</v>
      </c>
      <c r="P29" t="str">
        <f>VLOOKUP(DAY(A29),Paramètres!I$3:J$33,2,FALSE)</f>
        <v>23rd</v>
      </c>
      <c r="Q29" t="str">
        <f>VLOOKUP(MONTH(A29),Paramètres!M$3:N$14,2,FALSE)</f>
        <v>May</v>
      </c>
      <c r="R29" t="str">
        <f t="shared" si="13"/>
        <v>23/5/2024</v>
      </c>
      <c r="S29" t="str">
        <f t="shared" si="14"/>
        <v xml:space="preserve">Today is Thursday</v>
      </c>
      <c r="T29" s="31" t="str">
        <f t="shared" si="15"/>
        <v xml:space="preserve"> the 23rd of May, 2024</v>
      </c>
      <c r="U29" t="str">
        <f>IF(C29="","",VLOOKUP(C29,ListesDeroulantes!A:B,2,FALSE)&amp;" menu")</f>
        <v xml:space="preserve">organic menu</v>
      </c>
      <c r="V29" t="str">
        <f t="shared" si="16"/>
        <v xml:space="preserve">Today, there is a organic menu:</v>
      </c>
      <c r="W29" t="str">
        <f>HMTL!B$10&amp;R29&amp;HMTL!B$12&amp;S29&amp;HMTL!B$14&amp;T29&amp;HMTL!B$16&amp;V29&amp;HMTL!B$18</f>
        <v xml:space="preserve">        &lt;!-- début d'un menu--&gt;
        &lt;div class="u-accordion-item"&gt;
          &lt;a class="u-accordion-link u-button-style u-palette-3-light-2 u-accordion-link-2" id="link-accordion-4c47"
            aria-controls="accordion-4c47" aria-selected="false"&gt;
            &lt;span class="u-accordion-link-text"&gt;23/5/2024&lt;/span&gt;&lt;span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9" s="31" t="str">
        <f>IFERROR(VLOOKUP(D29,ListesDeroulantes!C:E,3,FALSE),"")</f>
        <v xml:space="preserve">grated carrots</v>
      </c>
      <c r="Y29" s="31" t="str">
        <f>IFERROR("./images/"&amp;VLOOKUP(D29,ListesDeroulantes!C:E,2,FALSE),"")</f>
        <v>./images/carrots.png</v>
      </c>
      <c r="Z29" s="31" t="str">
        <f>IFERROR(VLOOKUP(E29,ListesDeroulantes!F:H,3,FALSE),"")</f>
        <v/>
      </c>
      <c r="AA29" s="31" t="str">
        <f>IFERROR("./images/"&amp;VLOOKUP(E29,ListesDeroulantes!F:H,2,FALSE),"")</f>
        <v/>
      </c>
      <c r="AB29" s="31" t="str">
        <f t="shared" si="17"/>
        <v xml:space="preserve">grated carrots</v>
      </c>
      <c r="AC29" t="str">
        <f>IFERROR(VLOOKUP(G29,ListesDeroulantes!I:K,3,FALSE),"")</f>
        <v>pasta</v>
      </c>
      <c r="AD29" t="str">
        <f>IFERROR("./images/"&amp;VLOOKUP(G29,ListesDeroulantes!I:K,2,FALSE),"")</f>
        <v>./images/pasta.png</v>
      </c>
      <c r="AE29" t="str">
        <f>IFERROR(VLOOKUP(H29,ListesDeroulantes!I:K,3,FALSE),"")</f>
        <v>lentils</v>
      </c>
      <c r="AF29" t="str">
        <f>IFERROR("./images/"&amp;VLOOKUP(H29,ListesDeroulantes!I:K,2,FALSE),"")</f>
        <v>./images/lentils.png</v>
      </c>
      <c r="AG29" t="str">
        <f>IFERROR(VLOOKUP(I29,ListesDeroulantes!I:K,3,FALSE),"")</f>
        <v/>
      </c>
      <c r="AH29" s="31" t="str">
        <f>IFERROR("./images/"&amp;VLOOKUP(I29,ListesDeroulantes!I:K,2,FALSE),"")</f>
        <v/>
      </c>
      <c r="AI29" t="str">
        <f t="shared" si="18"/>
        <v xml:space="preserve">pasta with lentils</v>
      </c>
      <c r="AJ29" t="str">
        <f>IFERROR(VLOOKUP(J29,ListesDeroulantes!L:N,3,FALSE),"")</f>
        <v xml:space="preserve">chocolate cake</v>
      </c>
      <c r="AK29" t="str">
        <f>IFERROR("./images/"&amp;VLOOKUP(J29,ListesDeroulantes!L:N,2,FALSE),"")</f>
        <v>./images/chocolatecake.png</v>
      </c>
      <c r="AL29" t="str">
        <f>IFERROR(VLOOKUP(K29,ListesDeroulantes!L:N,3,FALSE),"")</f>
        <v/>
      </c>
      <c r="AM29" t="str">
        <f>IFERROR("./images/"&amp;VLOOKUP(K29,ListesDeroulantes!L:N,2,FALSE),"")</f>
        <v/>
      </c>
      <c r="AN29" t="str">
        <f>IFERROR(VLOOKUP(L29,ListesDeroulantes!L:N,3,FALSE),"")</f>
        <v/>
      </c>
      <c r="AO29" s="31" t="str">
        <f>IFERROR("./images/"&amp;VLOOKUP(L29,ListesDeroulantes!L:N,2,FALSE),"")</f>
        <v/>
      </c>
      <c r="AP29" t="str">
        <f t="shared" si="19"/>
        <v xml:space="preserve">chocolate cake</v>
      </c>
      <c r="AQ29" t="str">
        <f>HMTL!B$20&amp;AB29&amp;IF(Y29&lt;&gt;"",HMTL!B$24&amp;Y29&amp;HMTL!B$26,"")&amp;IF(AA29&lt;&gt;"",HMTL!B$28&amp;AA29&amp;HMTL!B$26,"")&amp;HMTL!B$32&amp;HMTL!B$21&amp;AI29&amp;IF(AD29&lt;&gt;"",HMTL!B$24&amp;AD29&amp;HMTL!B$26,"")&amp;IF(AF29&lt;&gt;"",HMTL!B$28&amp;AF29&amp;HMTL!B$26,"")&amp;IF(AH29&lt;&gt;"",HMTL!B$30&amp;AH29&amp;HMTL!B$26,"")&amp;HMTL!B$32&amp;HMTL!B$22&amp;AP29&amp;IF(AK29&lt;&gt;"",HMTL!B$24&amp;AK29&amp;HMTL!B$26,"")&amp;IF(AM29&lt;&gt;"",HMTL!B$28&amp;AM29&amp;HMTL!B$26,"")&amp;IF(AO29&lt;&gt;"",HMTL!B$30&amp;AO29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9" s="31" t="str">
        <f>IF(A29&lt;&gt;"",W29&amp;AQ29&amp;HMTL!B$32&amp;HMTL!B$34,"")</f>
        <v xml:space="preserve">        &lt;!-- début d'un menu--&gt;
        &lt;div class="u-accordion-item"&gt;
          &lt;a class="u-accordion-link u-button-style u-palette-3-light-2 u-accordion-link-2" id="link-accordion-4c47"
            aria-controls="accordion-4c47" aria-selected="false"&gt;
            &lt;span class="u-accordion-link-text"&gt;23/5/2024&lt;/span&gt;&lt;span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9" s="32"/>
    </row>
    <row r="30" ht="14.25">
      <c r="A30" s="41">
        <v>45436</v>
      </c>
      <c r="B30" s="42">
        <f t="shared" si="10"/>
        <v>5</v>
      </c>
      <c r="C30" s="42" t="s">
        <v>96</v>
      </c>
      <c r="D30" s="42" t="s">
        <v>97</v>
      </c>
      <c r="E30" s="42"/>
      <c r="F30" s="43"/>
      <c r="G30" s="42" t="s">
        <v>98</v>
      </c>
      <c r="H30" s="43" t="s">
        <v>99</v>
      </c>
      <c r="I30" s="43"/>
      <c r="J30" s="43" t="s">
        <v>100</v>
      </c>
      <c r="K30" s="43"/>
      <c r="L30" s="43"/>
      <c r="N30">
        <f t="shared" si="11"/>
        <v>6</v>
      </c>
      <c r="O30" t="str">
        <f t="shared" si="12"/>
        <v>Friday</v>
      </c>
      <c r="P30" t="str">
        <f>VLOOKUP(DAY(A30),Paramètres!I$3:J$33,2,FALSE)</f>
        <v>24th</v>
      </c>
      <c r="Q30" t="str">
        <f>VLOOKUP(MONTH(A30),Paramètres!M$3:N$14,2,FALSE)</f>
        <v>May</v>
      </c>
      <c r="R30" t="str">
        <f t="shared" si="13"/>
        <v>24/5/2024</v>
      </c>
      <c r="S30" t="str">
        <f t="shared" si="14"/>
        <v xml:space="preserve">Today is Friday</v>
      </c>
      <c r="T30" s="31" t="str">
        <f t="shared" si="15"/>
        <v xml:space="preserve"> the 24th of May, 2024</v>
      </c>
      <c r="U30" t="str">
        <f>IF(C30="","",VLOOKUP(C30,ListesDeroulantes!A:B,2,FALSE)&amp;" menu")</f>
        <v xml:space="preserve">organic menu</v>
      </c>
      <c r="V30" t="str">
        <f t="shared" si="16"/>
        <v xml:space="preserve">Today, there is a organic menu:</v>
      </c>
      <c r="W30" t="str">
        <f>HMTL!B$10&amp;R30&amp;HMTL!B$12&amp;S30&amp;HMTL!B$14&amp;T30&amp;HMTL!B$16&amp;V30&amp;HMTL!B$18</f>
        <v xml:space="preserve">        &lt;!-- début d'un menu--&gt;
        &lt;div class="u-accordion-item"&gt;
          &lt;a class="u-accordion-link u-button-style u-palette-3-light-2 u-accordion-link-2" id="link-accordion-4c47"
            aria-controls="accordion-4c47" aria-selected="false"&gt;
            &lt;span class="u-accordion-link-text"&gt;24/5/2024&lt;/span&gt;&lt;span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0" s="31" t="str">
        <f>IFERROR(VLOOKUP(D30,ListesDeroulantes!C:E,3,FALSE),"")</f>
        <v xml:space="preserve">grated carrots</v>
      </c>
      <c r="Y30" s="31" t="str">
        <f>IFERROR("./images/"&amp;VLOOKUP(D30,ListesDeroulantes!C:E,2,FALSE),"")</f>
        <v>./images/carrots.png</v>
      </c>
      <c r="Z30" s="31" t="str">
        <f>IFERROR(VLOOKUP(E30,ListesDeroulantes!F:H,3,FALSE),"")</f>
        <v/>
      </c>
      <c r="AA30" s="31" t="str">
        <f>IFERROR("./images/"&amp;VLOOKUP(E30,ListesDeroulantes!F:H,2,FALSE),"")</f>
        <v/>
      </c>
      <c r="AB30" s="31" t="str">
        <f t="shared" si="17"/>
        <v xml:space="preserve">grated carrots</v>
      </c>
      <c r="AC30" t="str">
        <f>IFERROR(VLOOKUP(G30,ListesDeroulantes!I:K,3,FALSE),"")</f>
        <v>pasta</v>
      </c>
      <c r="AD30" t="str">
        <f>IFERROR("./images/"&amp;VLOOKUP(G30,ListesDeroulantes!I:K,2,FALSE),"")</f>
        <v>./images/pasta.png</v>
      </c>
      <c r="AE30" t="str">
        <f>IFERROR(VLOOKUP(H30,ListesDeroulantes!I:K,3,FALSE),"")</f>
        <v>lentils</v>
      </c>
      <c r="AF30" t="str">
        <f>IFERROR("./images/"&amp;VLOOKUP(H30,ListesDeroulantes!I:K,2,FALSE),"")</f>
        <v>./images/lentils.png</v>
      </c>
      <c r="AG30" t="str">
        <f>IFERROR(VLOOKUP(I30,ListesDeroulantes!I:K,3,FALSE),"")</f>
        <v/>
      </c>
      <c r="AH30" s="31" t="str">
        <f>IFERROR("./images/"&amp;VLOOKUP(I30,ListesDeroulantes!I:K,2,FALSE),"")</f>
        <v/>
      </c>
      <c r="AI30" t="str">
        <f t="shared" si="18"/>
        <v xml:space="preserve">pasta with lentils</v>
      </c>
      <c r="AJ30" t="str">
        <f>IFERROR(VLOOKUP(J30,ListesDeroulantes!L:N,3,FALSE),"")</f>
        <v xml:space="preserve">chocolate cake</v>
      </c>
      <c r="AK30" t="str">
        <f>IFERROR("./images/"&amp;VLOOKUP(J30,ListesDeroulantes!L:N,2,FALSE),"")</f>
        <v>./images/chocolatecake.png</v>
      </c>
      <c r="AL30" t="str">
        <f>IFERROR(VLOOKUP(K30,ListesDeroulantes!L:N,3,FALSE),"")</f>
        <v/>
      </c>
      <c r="AM30" t="str">
        <f>IFERROR("./images/"&amp;VLOOKUP(K30,ListesDeroulantes!L:N,2,FALSE),"")</f>
        <v/>
      </c>
      <c r="AN30" t="str">
        <f>IFERROR(VLOOKUP(L30,ListesDeroulantes!L:N,3,FALSE),"")</f>
        <v/>
      </c>
      <c r="AO30" s="31" t="str">
        <f>IFERROR("./images/"&amp;VLOOKUP(L30,ListesDeroulantes!L:N,2,FALSE),"")</f>
        <v/>
      </c>
      <c r="AP30" t="str">
        <f t="shared" si="19"/>
        <v xml:space="preserve">chocolate cake</v>
      </c>
      <c r="AQ30" t="str">
        <f>HMTL!B$20&amp;AB30&amp;IF(Y30&lt;&gt;"",HMTL!B$24&amp;Y30&amp;HMTL!B$26,"")&amp;IF(AA30&lt;&gt;"",HMTL!B$28&amp;AA30&amp;HMTL!B$26,"")&amp;HMTL!B$32&amp;HMTL!B$21&amp;AI30&amp;IF(AD30&lt;&gt;"",HMTL!B$24&amp;AD30&amp;HMTL!B$26,"")&amp;IF(AF30&lt;&gt;"",HMTL!B$28&amp;AF30&amp;HMTL!B$26,"")&amp;IF(AH30&lt;&gt;"",HMTL!B$30&amp;AH30&amp;HMTL!B$26,"")&amp;HMTL!B$32&amp;HMTL!B$22&amp;AP30&amp;IF(AK30&lt;&gt;"",HMTL!B$24&amp;AK30&amp;HMTL!B$26,"")&amp;IF(AM30&lt;&gt;"",HMTL!B$28&amp;AM30&amp;HMTL!B$26,"")&amp;IF(AO30&lt;&gt;"",HMTL!B$30&amp;AO30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0" s="31" t="str">
        <f>IF(A30&lt;&gt;"",W30&amp;AQ30&amp;HMTL!B$32&amp;HMTL!B$34,"")</f>
        <v xml:space="preserve">        &lt;!-- début d'un menu--&gt;
        &lt;div class="u-accordion-item"&gt;
          &lt;a class="u-accordion-link u-button-style u-palette-3-light-2 u-accordion-link-2" id="link-accordion-4c47"
            aria-controls="accordion-4c47" aria-selected="false"&gt;
            &lt;span class="u-accordion-link-text"&gt;24/5/2024&lt;/span&gt;&lt;span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0" s="32"/>
    </row>
    <row r="31" ht="14.25">
      <c r="A31" s="41">
        <v>45437</v>
      </c>
      <c r="B31" s="42">
        <f t="shared" si="10"/>
        <v>6</v>
      </c>
      <c r="C31" s="42" t="s">
        <v>96</v>
      </c>
      <c r="D31" s="42" t="s">
        <v>97</v>
      </c>
      <c r="E31" s="42"/>
      <c r="F31" s="43"/>
      <c r="G31" s="42" t="s">
        <v>98</v>
      </c>
      <c r="H31" s="43" t="s">
        <v>99</v>
      </c>
      <c r="I31" s="43"/>
      <c r="J31" s="43" t="s">
        <v>100</v>
      </c>
      <c r="K31" s="43"/>
      <c r="L31" s="43"/>
      <c r="N31">
        <f t="shared" si="11"/>
        <v>7</v>
      </c>
      <c r="O31" t="str">
        <f t="shared" si="12"/>
        <v>Saturday</v>
      </c>
      <c r="P31" t="str">
        <f>VLOOKUP(DAY(A31),Paramètres!I$3:J$33,2,FALSE)</f>
        <v>25th</v>
      </c>
      <c r="Q31" t="str">
        <f>VLOOKUP(MONTH(A31),Paramètres!M$3:N$14,2,FALSE)</f>
        <v>May</v>
      </c>
      <c r="R31" t="str">
        <f t="shared" si="13"/>
        <v>25/5/2024</v>
      </c>
      <c r="S31" t="str">
        <f t="shared" si="14"/>
        <v xml:space="preserve">Today is Saturday</v>
      </c>
      <c r="T31" s="31" t="str">
        <f t="shared" si="15"/>
        <v xml:space="preserve"> the 25th of May, 2024</v>
      </c>
      <c r="U31" t="str">
        <f>IF(C31="","",VLOOKUP(C31,ListesDeroulantes!A:B,2,FALSE)&amp;" menu")</f>
        <v xml:space="preserve">organic menu</v>
      </c>
      <c r="V31" t="str">
        <f t="shared" si="16"/>
        <v xml:space="preserve">Today, there is a organic menu:</v>
      </c>
      <c r="W31" t="str">
        <f>HMTL!B$10&amp;R31&amp;HMTL!B$12&amp;S31&amp;HMTL!B$14&amp;T31&amp;HMTL!B$16&amp;V31&amp;HMTL!B$18</f>
        <v xml:space="preserve">        &lt;!-- début d'un menu--&gt;
        &lt;div class="u-accordion-item"&gt;
          &lt;a class="u-accordion-link u-button-style u-palette-3-light-2 u-accordion-link-2" id="link-accordion-4c47"
            aria-controls="accordion-4c47" aria-selected="false"&gt;
            &lt;span class="u-accordion-link-text"&gt;25/5/2024&lt;/span&gt;&lt;span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1" s="31" t="str">
        <f>IFERROR(VLOOKUP(D31,ListesDeroulantes!C:E,3,FALSE),"")</f>
        <v xml:space="preserve">grated carrots</v>
      </c>
      <c r="Y31" s="31" t="str">
        <f>IFERROR("./images/"&amp;VLOOKUP(D31,ListesDeroulantes!C:E,2,FALSE),"")</f>
        <v>./images/carrots.png</v>
      </c>
      <c r="Z31" s="31" t="str">
        <f>IFERROR(VLOOKUP(E31,ListesDeroulantes!F:H,3,FALSE),"")</f>
        <v/>
      </c>
      <c r="AA31" s="31" t="str">
        <f>IFERROR("./images/"&amp;VLOOKUP(E31,ListesDeroulantes!F:H,2,FALSE),"")</f>
        <v/>
      </c>
      <c r="AB31" s="31" t="str">
        <f t="shared" si="17"/>
        <v xml:space="preserve">grated carrots</v>
      </c>
      <c r="AC31" t="str">
        <f>IFERROR(VLOOKUP(G31,ListesDeroulantes!I:K,3,FALSE),"")</f>
        <v>pasta</v>
      </c>
      <c r="AD31" t="str">
        <f>IFERROR("./images/"&amp;VLOOKUP(G31,ListesDeroulantes!I:K,2,FALSE),"")</f>
        <v>./images/pasta.png</v>
      </c>
      <c r="AE31" t="str">
        <f>IFERROR(VLOOKUP(H31,ListesDeroulantes!I:K,3,FALSE),"")</f>
        <v>lentils</v>
      </c>
      <c r="AF31" t="str">
        <f>IFERROR("./images/"&amp;VLOOKUP(H31,ListesDeroulantes!I:K,2,FALSE),"")</f>
        <v>./images/lentils.png</v>
      </c>
      <c r="AG31" t="str">
        <f>IFERROR(VLOOKUP(I31,ListesDeroulantes!I:K,3,FALSE),"")</f>
        <v/>
      </c>
      <c r="AH31" s="31" t="str">
        <f>IFERROR("./images/"&amp;VLOOKUP(I31,ListesDeroulantes!I:K,2,FALSE),"")</f>
        <v/>
      </c>
      <c r="AI31" t="str">
        <f t="shared" si="18"/>
        <v xml:space="preserve">pasta with lentils</v>
      </c>
      <c r="AJ31" t="str">
        <f>IFERROR(VLOOKUP(J31,ListesDeroulantes!L:N,3,FALSE),"")</f>
        <v xml:space="preserve">chocolate cake</v>
      </c>
      <c r="AK31" t="str">
        <f>IFERROR("./images/"&amp;VLOOKUP(J31,ListesDeroulantes!L:N,2,FALSE),"")</f>
        <v>./images/chocolatecake.png</v>
      </c>
      <c r="AL31" t="str">
        <f>IFERROR(VLOOKUP(K31,ListesDeroulantes!L:N,3,FALSE),"")</f>
        <v/>
      </c>
      <c r="AM31" t="str">
        <f>IFERROR("./images/"&amp;VLOOKUP(K31,ListesDeroulantes!L:N,2,FALSE),"")</f>
        <v/>
      </c>
      <c r="AN31" t="str">
        <f>IFERROR(VLOOKUP(L31,ListesDeroulantes!L:N,3,FALSE),"")</f>
        <v/>
      </c>
      <c r="AO31" s="31" t="str">
        <f>IFERROR("./images/"&amp;VLOOKUP(L31,ListesDeroulantes!L:N,2,FALSE),"")</f>
        <v/>
      </c>
      <c r="AP31" t="str">
        <f t="shared" si="19"/>
        <v xml:space="preserve">chocolate cake</v>
      </c>
      <c r="AQ31" t="str">
        <f>HMTL!B$20&amp;AB31&amp;IF(Y31&lt;&gt;"",HMTL!B$24&amp;Y31&amp;HMTL!B$26,"")&amp;IF(AA31&lt;&gt;"",HMTL!B$28&amp;AA31&amp;HMTL!B$26,"")&amp;HMTL!B$32&amp;HMTL!B$21&amp;AI31&amp;IF(AD31&lt;&gt;"",HMTL!B$24&amp;AD31&amp;HMTL!B$26,"")&amp;IF(AF31&lt;&gt;"",HMTL!B$28&amp;AF31&amp;HMTL!B$26,"")&amp;IF(AH31&lt;&gt;"",HMTL!B$30&amp;AH31&amp;HMTL!B$26,"")&amp;HMTL!B$32&amp;HMTL!B$22&amp;AP31&amp;IF(AK31&lt;&gt;"",HMTL!B$24&amp;AK31&amp;HMTL!B$26,"")&amp;IF(AM31&lt;&gt;"",HMTL!B$28&amp;AM31&amp;HMTL!B$26,"")&amp;IF(AO31&lt;&gt;"",HMTL!B$30&amp;AO31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1" s="31" t="str">
        <f>IF(A31&lt;&gt;"",W31&amp;AQ31&amp;HMTL!B$32&amp;HMTL!B$34,"")</f>
        <v xml:space="preserve">        &lt;!-- début d'un menu--&gt;
        &lt;div class="u-accordion-item"&gt;
          &lt;a class="u-accordion-link u-button-style u-palette-3-light-2 u-accordion-link-2" id="link-accordion-4c47"
            aria-controls="accordion-4c47" aria-selected="false"&gt;
            &lt;span class="u-accordion-link-text"&gt;25/5/2024&lt;/span&gt;&lt;span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1" s="32"/>
    </row>
    <row r="32" ht="14.25">
      <c r="A32" s="41">
        <v>45438</v>
      </c>
      <c r="B32" s="42">
        <f t="shared" si="10"/>
        <v>7</v>
      </c>
      <c r="C32" s="42" t="s">
        <v>96</v>
      </c>
      <c r="D32" s="42" t="s">
        <v>97</v>
      </c>
      <c r="E32" s="42"/>
      <c r="F32" s="43"/>
      <c r="G32" s="42" t="s">
        <v>98</v>
      </c>
      <c r="H32" s="43" t="s">
        <v>99</v>
      </c>
      <c r="I32" s="43"/>
      <c r="J32" s="43" t="s">
        <v>100</v>
      </c>
      <c r="K32" s="43"/>
      <c r="L32" s="43"/>
      <c r="N32">
        <f t="shared" si="11"/>
        <v>1</v>
      </c>
      <c r="O32" t="str">
        <f t="shared" si="12"/>
        <v>Sunday</v>
      </c>
      <c r="P32" t="str">
        <f>VLOOKUP(DAY(A32),Paramètres!I$3:J$33,2,FALSE)</f>
        <v>26th</v>
      </c>
      <c r="Q32" t="str">
        <f>VLOOKUP(MONTH(A32),Paramètres!M$3:N$14,2,FALSE)</f>
        <v>May</v>
      </c>
      <c r="R32" t="str">
        <f t="shared" si="13"/>
        <v>26/5/2024</v>
      </c>
      <c r="S32" t="str">
        <f t="shared" si="14"/>
        <v xml:space="preserve">Today is Sunday</v>
      </c>
      <c r="T32" s="31" t="str">
        <f t="shared" si="15"/>
        <v xml:space="preserve"> the 26th of May, 2024</v>
      </c>
      <c r="U32" t="str">
        <f>IF(C32="","",VLOOKUP(C32,ListesDeroulantes!A:B,2,FALSE)&amp;" menu")</f>
        <v xml:space="preserve">organic menu</v>
      </c>
      <c r="V32" t="str">
        <f t="shared" si="16"/>
        <v xml:space="preserve">Today, there is a organic menu:</v>
      </c>
      <c r="W32" t="str">
        <f>HMTL!B$10&amp;R32&amp;HMTL!B$12&amp;S32&amp;HMTL!B$14&amp;T32&amp;HMTL!B$16&amp;V32&amp;HMTL!B$18</f>
        <v xml:space="preserve">        &lt;!-- début d'un menu--&gt;
        &lt;div class="u-accordion-item"&gt;
          &lt;a class="u-accordion-link u-button-style u-palette-3-light-2 u-accordion-link-2" id="link-accordion-4c47"
            aria-controls="accordion-4c47" aria-selected="false"&gt;
            &lt;span class="u-accordion-link-text"&gt;26/5/2024&lt;/span&gt;&lt;span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2" s="31" t="str">
        <f>IFERROR(VLOOKUP(D32,ListesDeroulantes!C:E,3,FALSE),"")</f>
        <v xml:space="preserve">grated carrots</v>
      </c>
      <c r="Y32" s="31" t="str">
        <f>IFERROR("./images/"&amp;VLOOKUP(D32,ListesDeroulantes!C:E,2,FALSE),"")</f>
        <v>./images/carrots.png</v>
      </c>
      <c r="Z32" s="31" t="str">
        <f>IFERROR(VLOOKUP(E32,ListesDeroulantes!F:H,3,FALSE),"")</f>
        <v/>
      </c>
      <c r="AA32" s="31" t="str">
        <f>IFERROR("./images/"&amp;VLOOKUP(E32,ListesDeroulantes!F:H,2,FALSE),"")</f>
        <v/>
      </c>
      <c r="AB32" s="31" t="str">
        <f t="shared" si="17"/>
        <v xml:space="preserve">grated carrots</v>
      </c>
      <c r="AC32" t="str">
        <f>IFERROR(VLOOKUP(G32,ListesDeroulantes!I:K,3,FALSE),"")</f>
        <v>pasta</v>
      </c>
      <c r="AD32" t="str">
        <f>IFERROR("./images/"&amp;VLOOKUP(G32,ListesDeroulantes!I:K,2,FALSE),"")</f>
        <v>./images/pasta.png</v>
      </c>
      <c r="AE32" t="str">
        <f>IFERROR(VLOOKUP(H32,ListesDeroulantes!I:K,3,FALSE),"")</f>
        <v>lentils</v>
      </c>
      <c r="AF32" t="str">
        <f>IFERROR("./images/"&amp;VLOOKUP(H32,ListesDeroulantes!I:K,2,FALSE),"")</f>
        <v>./images/lentils.png</v>
      </c>
      <c r="AG32" t="str">
        <f>IFERROR(VLOOKUP(I32,ListesDeroulantes!I:K,3,FALSE),"")</f>
        <v/>
      </c>
      <c r="AH32" s="31" t="str">
        <f>IFERROR("./images/"&amp;VLOOKUP(I32,ListesDeroulantes!I:K,2,FALSE),"")</f>
        <v/>
      </c>
      <c r="AI32" t="str">
        <f t="shared" si="18"/>
        <v xml:space="preserve">pasta with lentils</v>
      </c>
      <c r="AJ32" t="str">
        <f>IFERROR(VLOOKUP(J32,ListesDeroulantes!L:N,3,FALSE),"")</f>
        <v xml:space="preserve">chocolate cake</v>
      </c>
      <c r="AK32" t="str">
        <f>IFERROR("./images/"&amp;VLOOKUP(J32,ListesDeroulantes!L:N,2,FALSE),"")</f>
        <v>./images/chocolatecake.png</v>
      </c>
      <c r="AL32" t="str">
        <f>IFERROR(VLOOKUP(K32,ListesDeroulantes!L:N,3,FALSE),"")</f>
        <v/>
      </c>
      <c r="AM32" t="str">
        <f>IFERROR("./images/"&amp;VLOOKUP(K32,ListesDeroulantes!L:N,2,FALSE),"")</f>
        <v/>
      </c>
      <c r="AN32" t="str">
        <f>IFERROR(VLOOKUP(L32,ListesDeroulantes!L:N,3,FALSE),"")</f>
        <v/>
      </c>
      <c r="AO32" s="31" t="str">
        <f>IFERROR("./images/"&amp;VLOOKUP(L32,ListesDeroulantes!L:N,2,FALSE),"")</f>
        <v/>
      </c>
      <c r="AP32" t="str">
        <f t="shared" si="19"/>
        <v xml:space="preserve">chocolate cake</v>
      </c>
      <c r="AQ32" t="str">
        <f>HMTL!B$20&amp;AB32&amp;IF(Y32&lt;&gt;"",HMTL!B$24&amp;Y32&amp;HMTL!B$26,"")&amp;IF(AA32&lt;&gt;"",HMTL!B$28&amp;AA32&amp;HMTL!B$26,"")&amp;HMTL!B$32&amp;HMTL!B$21&amp;AI32&amp;IF(AD32&lt;&gt;"",HMTL!B$24&amp;AD32&amp;HMTL!B$26,"")&amp;IF(AF32&lt;&gt;"",HMTL!B$28&amp;AF32&amp;HMTL!B$26,"")&amp;IF(AH32&lt;&gt;"",HMTL!B$30&amp;AH32&amp;HMTL!B$26,"")&amp;HMTL!B$32&amp;HMTL!B$22&amp;AP32&amp;IF(AK32&lt;&gt;"",HMTL!B$24&amp;AK32&amp;HMTL!B$26,"")&amp;IF(AM32&lt;&gt;"",HMTL!B$28&amp;AM32&amp;HMTL!B$26,"")&amp;IF(AO32&lt;&gt;"",HMTL!B$30&amp;AO32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2" s="31" t="str">
        <f>IF(A32&lt;&gt;"",W32&amp;AQ32&amp;HMTL!B$32&amp;HMTL!B$34,"")</f>
        <v xml:space="preserve">        &lt;!-- début d'un menu--&gt;
        &lt;div class="u-accordion-item"&gt;
          &lt;a class="u-accordion-link u-button-style u-palette-3-light-2 u-accordion-link-2" id="link-accordion-4c47"
            aria-controls="accordion-4c47" aria-selected="false"&gt;
            &lt;span class="u-accordion-link-text"&gt;26/5/2024&lt;/span&gt;&lt;span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2" s="32"/>
    </row>
    <row r="33" ht="14.25">
      <c r="A33" s="41">
        <v>45439</v>
      </c>
      <c r="B33" s="42">
        <f t="shared" si="10"/>
        <v>1</v>
      </c>
      <c r="C33" s="42" t="s">
        <v>96</v>
      </c>
      <c r="D33" s="42" t="s">
        <v>97</v>
      </c>
      <c r="E33" s="42"/>
      <c r="F33" s="43"/>
      <c r="G33" s="42" t="s">
        <v>98</v>
      </c>
      <c r="H33" s="43" t="s">
        <v>99</v>
      </c>
      <c r="I33" s="43"/>
      <c r="J33" s="43" t="s">
        <v>100</v>
      </c>
      <c r="K33" s="43"/>
      <c r="L33" s="43"/>
      <c r="N33">
        <f t="shared" si="11"/>
        <v>2</v>
      </c>
      <c r="O33" t="str">
        <f t="shared" si="12"/>
        <v>Monday</v>
      </c>
      <c r="P33" t="str">
        <f>VLOOKUP(DAY(A33),Paramètres!I$3:J$33,2,FALSE)</f>
        <v>27th</v>
      </c>
      <c r="Q33" t="str">
        <f>VLOOKUP(MONTH(A33),Paramètres!M$3:N$14,2,FALSE)</f>
        <v>May</v>
      </c>
      <c r="R33" t="str">
        <f t="shared" si="13"/>
        <v>27/5/2024</v>
      </c>
      <c r="S33" t="str">
        <f t="shared" si="14"/>
        <v xml:space="preserve">Today is Monday</v>
      </c>
      <c r="T33" s="31" t="str">
        <f t="shared" si="15"/>
        <v xml:space="preserve"> the 27th of May, 2024</v>
      </c>
      <c r="U33" t="str">
        <f>IF(C33="","",VLOOKUP(C33,ListesDeroulantes!A:B,2,FALSE)&amp;" menu")</f>
        <v xml:space="preserve">organic menu</v>
      </c>
      <c r="V33" t="str">
        <f t="shared" si="16"/>
        <v xml:space="preserve">Today, there is a organic menu:</v>
      </c>
      <c r="W33" t="str">
        <f>HMTL!B$10&amp;R33&amp;HMTL!B$12&amp;S33&amp;HMTL!B$14&amp;T33&amp;HMTL!B$16&amp;V33&amp;HMTL!B$18</f>
        <v xml:space="preserve">        &lt;!-- début d'un menu--&gt;
        &lt;div class="u-accordion-item"&gt;
          &lt;a class="u-accordion-link u-button-style u-palette-3-light-2 u-accordion-link-2" id="link-accordion-4c47"
            aria-controls="accordion-4c47" aria-selected="false"&gt;
            &lt;span class="u-accordion-link-text"&gt;27/5/2024&lt;/span&gt;&lt;span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3" s="31" t="str">
        <f>IFERROR(VLOOKUP(D33,ListesDeroulantes!C:E,3,FALSE),"")</f>
        <v xml:space="preserve">grated carrots</v>
      </c>
      <c r="Y33" s="31" t="str">
        <f>IFERROR("./images/"&amp;VLOOKUP(D33,ListesDeroulantes!C:E,2,FALSE),"")</f>
        <v>./images/carrots.png</v>
      </c>
      <c r="Z33" s="31" t="str">
        <f>IFERROR(VLOOKUP(E33,ListesDeroulantes!F:H,3,FALSE),"")</f>
        <v/>
      </c>
      <c r="AA33" s="31" t="str">
        <f>IFERROR("./images/"&amp;VLOOKUP(E33,ListesDeroulantes!F:H,2,FALSE),"")</f>
        <v/>
      </c>
      <c r="AB33" s="31" t="str">
        <f t="shared" si="17"/>
        <v xml:space="preserve">grated carrots</v>
      </c>
      <c r="AC33" t="str">
        <f>IFERROR(VLOOKUP(G33,ListesDeroulantes!I:K,3,FALSE),"")</f>
        <v>pasta</v>
      </c>
      <c r="AD33" t="str">
        <f>IFERROR("./images/"&amp;VLOOKUP(G33,ListesDeroulantes!I:K,2,FALSE),"")</f>
        <v>./images/pasta.png</v>
      </c>
      <c r="AE33" t="str">
        <f>IFERROR(VLOOKUP(H33,ListesDeroulantes!I:K,3,FALSE),"")</f>
        <v>lentils</v>
      </c>
      <c r="AF33" t="str">
        <f>IFERROR("./images/"&amp;VLOOKUP(H33,ListesDeroulantes!I:K,2,FALSE),"")</f>
        <v>./images/lentils.png</v>
      </c>
      <c r="AG33" t="str">
        <f>IFERROR(VLOOKUP(I33,ListesDeroulantes!I:K,3,FALSE),"")</f>
        <v/>
      </c>
      <c r="AH33" s="31" t="str">
        <f>IFERROR("./images/"&amp;VLOOKUP(I33,ListesDeroulantes!I:K,2,FALSE),"")</f>
        <v/>
      </c>
      <c r="AI33" t="str">
        <f t="shared" si="18"/>
        <v xml:space="preserve">pasta with lentils</v>
      </c>
      <c r="AJ33" t="str">
        <f>IFERROR(VLOOKUP(J33,ListesDeroulantes!L:N,3,FALSE),"")</f>
        <v xml:space="preserve">chocolate cake</v>
      </c>
      <c r="AK33" t="str">
        <f>IFERROR("./images/"&amp;VLOOKUP(J33,ListesDeroulantes!L:N,2,FALSE),"")</f>
        <v>./images/chocolatecake.png</v>
      </c>
      <c r="AL33" t="str">
        <f>IFERROR(VLOOKUP(K33,ListesDeroulantes!L:N,3,FALSE),"")</f>
        <v/>
      </c>
      <c r="AM33" t="str">
        <f>IFERROR("./images/"&amp;VLOOKUP(K33,ListesDeroulantes!L:N,2,FALSE),"")</f>
        <v/>
      </c>
      <c r="AN33" t="str">
        <f>IFERROR(VLOOKUP(L33,ListesDeroulantes!L:N,3,FALSE),"")</f>
        <v/>
      </c>
      <c r="AO33" s="31" t="str">
        <f>IFERROR("./images/"&amp;VLOOKUP(L33,ListesDeroulantes!L:N,2,FALSE),"")</f>
        <v/>
      </c>
      <c r="AP33" t="str">
        <f t="shared" si="19"/>
        <v xml:space="preserve">chocolate cake</v>
      </c>
      <c r="AQ33" t="str">
        <f>HMTL!B$20&amp;AB33&amp;IF(Y33&lt;&gt;"",HMTL!B$24&amp;Y33&amp;HMTL!B$26,"")&amp;IF(AA33&lt;&gt;"",HMTL!B$28&amp;AA33&amp;HMTL!B$26,"")&amp;HMTL!B$32&amp;HMTL!B$21&amp;AI33&amp;IF(AD33&lt;&gt;"",HMTL!B$24&amp;AD33&amp;HMTL!B$26,"")&amp;IF(AF33&lt;&gt;"",HMTL!B$28&amp;AF33&amp;HMTL!B$26,"")&amp;IF(AH33&lt;&gt;"",HMTL!B$30&amp;AH33&amp;HMTL!B$26,"")&amp;HMTL!B$32&amp;HMTL!B$22&amp;AP33&amp;IF(AK33&lt;&gt;"",HMTL!B$24&amp;AK33&amp;HMTL!B$26,"")&amp;IF(AM33&lt;&gt;"",HMTL!B$28&amp;AM33&amp;HMTL!B$26,"")&amp;IF(AO33&lt;&gt;"",HMTL!B$30&amp;AO33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3" s="31" t="str">
        <f>IF(A33&lt;&gt;"",W33&amp;AQ33&amp;HMTL!B$32&amp;HMTL!B$34,"")</f>
        <v xml:space="preserve">        &lt;!-- début d'un menu--&gt;
        &lt;div class="u-accordion-item"&gt;
          &lt;a class="u-accordion-link u-button-style u-palette-3-light-2 u-accordion-link-2" id="link-accordion-4c47"
            aria-controls="accordion-4c47" aria-selected="false"&gt;
            &lt;span class="u-accordion-link-text"&gt;27/5/2024&lt;/span&gt;&lt;span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3" s="32"/>
    </row>
    <row r="34" ht="14.25">
      <c r="A34" s="41">
        <v>45440</v>
      </c>
      <c r="B34" s="42">
        <f t="shared" si="10"/>
        <v>2</v>
      </c>
      <c r="C34" s="42" t="s">
        <v>96</v>
      </c>
      <c r="D34" s="42" t="s">
        <v>97</v>
      </c>
      <c r="E34" s="42"/>
      <c r="F34" s="43"/>
      <c r="G34" s="42" t="s">
        <v>98</v>
      </c>
      <c r="H34" s="43" t="s">
        <v>99</v>
      </c>
      <c r="I34" s="43"/>
      <c r="J34" s="43" t="s">
        <v>100</v>
      </c>
      <c r="K34" s="43"/>
      <c r="L34" s="43"/>
      <c r="N34">
        <f t="shared" si="11"/>
        <v>3</v>
      </c>
      <c r="O34" t="str">
        <f t="shared" si="12"/>
        <v>Tuesday</v>
      </c>
      <c r="P34" t="str">
        <f>VLOOKUP(DAY(A34),Paramètres!I$3:J$33,2,FALSE)</f>
        <v>28th</v>
      </c>
      <c r="Q34" t="str">
        <f>VLOOKUP(MONTH(A34),Paramètres!M$3:N$14,2,FALSE)</f>
        <v>May</v>
      </c>
      <c r="R34" t="str">
        <f t="shared" si="13"/>
        <v>28/5/2024</v>
      </c>
      <c r="S34" t="str">
        <f t="shared" si="14"/>
        <v xml:space="preserve">Today is Tuesday</v>
      </c>
      <c r="T34" s="31" t="str">
        <f t="shared" si="15"/>
        <v xml:space="preserve"> the 28th of May, 2024</v>
      </c>
      <c r="U34" t="str">
        <f>IF(C34="","",VLOOKUP(C34,ListesDeroulantes!A:B,2,FALSE)&amp;" menu")</f>
        <v xml:space="preserve">organic menu</v>
      </c>
      <c r="V34" t="str">
        <f t="shared" si="16"/>
        <v xml:space="preserve">Today, there is a organic menu:</v>
      </c>
      <c r="W34" t="str">
        <f>HMTL!B$10&amp;R34&amp;HMTL!B$12&amp;S34&amp;HMTL!B$14&amp;T34&amp;HMTL!B$16&amp;V34&amp;HMTL!B$18</f>
        <v xml:space="preserve">        &lt;!-- début d'un menu--&gt;
        &lt;div class="u-accordion-item"&gt;
          &lt;a class="u-accordion-link u-button-style u-palette-3-light-2 u-accordion-link-2" id="link-accordion-4c47"
            aria-controls="accordion-4c47" aria-selected="false"&gt;
            &lt;span class="u-accordion-link-text"&gt;28/5/2024&lt;/span&gt;&lt;span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4" s="31" t="str">
        <f>IFERROR(VLOOKUP(D34,ListesDeroulantes!C:E,3,FALSE),"")</f>
        <v xml:space="preserve">grated carrots</v>
      </c>
      <c r="Y34" s="31" t="str">
        <f>IFERROR("./images/"&amp;VLOOKUP(D34,ListesDeroulantes!C:E,2,FALSE),"")</f>
        <v>./images/carrots.png</v>
      </c>
      <c r="Z34" s="31" t="str">
        <f>IFERROR(VLOOKUP(E34,ListesDeroulantes!F:H,3,FALSE),"")</f>
        <v/>
      </c>
      <c r="AA34" s="31" t="str">
        <f>IFERROR("./images/"&amp;VLOOKUP(E34,ListesDeroulantes!F:H,2,FALSE),"")</f>
        <v/>
      </c>
      <c r="AB34" s="31" t="str">
        <f t="shared" si="17"/>
        <v xml:space="preserve">grated carrots</v>
      </c>
      <c r="AC34" t="str">
        <f>IFERROR(VLOOKUP(G34,ListesDeroulantes!I:K,3,FALSE),"")</f>
        <v>pasta</v>
      </c>
      <c r="AD34" t="str">
        <f>IFERROR("./images/"&amp;VLOOKUP(G34,ListesDeroulantes!I:K,2,FALSE),"")</f>
        <v>./images/pasta.png</v>
      </c>
      <c r="AE34" t="str">
        <f>IFERROR(VLOOKUP(H34,ListesDeroulantes!I:K,3,FALSE),"")</f>
        <v>lentils</v>
      </c>
      <c r="AF34" t="str">
        <f>IFERROR("./images/"&amp;VLOOKUP(H34,ListesDeroulantes!I:K,2,FALSE),"")</f>
        <v>./images/lentils.png</v>
      </c>
      <c r="AG34" t="str">
        <f>IFERROR(VLOOKUP(I34,ListesDeroulantes!I:K,3,FALSE),"")</f>
        <v/>
      </c>
      <c r="AH34" s="31" t="str">
        <f>IFERROR("./images/"&amp;VLOOKUP(I34,ListesDeroulantes!I:K,2,FALSE),"")</f>
        <v/>
      </c>
      <c r="AI34" t="str">
        <f t="shared" si="18"/>
        <v xml:space="preserve">pasta with lentils</v>
      </c>
      <c r="AJ34" t="str">
        <f>IFERROR(VLOOKUP(J34,ListesDeroulantes!L:N,3,FALSE),"")</f>
        <v xml:space="preserve">chocolate cake</v>
      </c>
      <c r="AK34" t="str">
        <f>IFERROR("./images/"&amp;VLOOKUP(J34,ListesDeroulantes!L:N,2,FALSE),"")</f>
        <v>./images/chocolatecake.png</v>
      </c>
      <c r="AL34" t="str">
        <f>IFERROR(VLOOKUP(K34,ListesDeroulantes!L:N,3,FALSE),"")</f>
        <v/>
      </c>
      <c r="AM34" t="str">
        <f>IFERROR("./images/"&amp;VLOOKUP(K34,ListesDeroulantes!L:N,2,FALSE),"")</f>
        <v/>
      </c>
      <c r="AN34" t="str">
        <f>IFERROR(VLOOKUP(L34,ListesDeroulantes!L:N,3,FALSE),"")</f>
        <v/>
      </c>
      <c r="AO34" s="31" t="str">
        <f>IFERROR("./images/"&amp;VLOOKUP(L34,ListesDeroulantes!L:N,2,FALSE),"")</f>
        <v/>
      </c>
      <c r="AP34" t="str">
        <f t="shared" si="19"/>
        <v xml:space="preserve">chocolate cake</v>
      </c>
      <c r="AQ34" t="str">
        <f>HMTL!B$20&amp;AB34&amp;IF(Y34&lt;&gt;"",HMTL!B$24&amp;Y34&amp;HMTL!B$26,"")&amp;IF(AA34&lt;&gt;"",HMTL!B$28&amp;AA34&amp;HMTL!B$26,"")&amp;HMTL!B$32&amp;HMTL!B$21&amp;AI34&amp;IF(AD34&lt;&gt;"",HMTL!B$24&amp;AD34&amp;HMTL!B$26,"")&amp;IF(AF34&lt;&gt;"",HMTL!B$28&amp;AF34&amp;HMTL!B$26,"")&amp;IF(AH34&lt;&gt;"",HMTL!B$30&amp;AH34&amp;HMTL!B$26,"")&amp;HMTL!B$32&amp;HMTL!B$22&amp;AP34&amp;IF(AK34&lt;&gt;"",HMTL!B$24&amp;AK34&amp;HMTL!B$26,"")&amp;IF(AM34&lt;&gt;"",HMTL!B$28&amp;AM34&amp;HMTL!B$26,"")&amp;IF(AO34&lt;&gt;"",HMTL!B$30&amp;AO34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4" s="31" t="str">
        <f>IF(A34&lt;&gt;"",W34&amp;AQ34&amp;HMTL!B$32&amp;HMTL!B$34,"")</f>
        <v xml:space="preserve">        &lt;!-- début d'un menu--&gt;
        &lt;div class="u-accordion-item"&gt;
          &lt;a class="u-accordion-link u-button-style u-palette-3-light-2 u-accordion-link-2" id="link-accordion-4c47"
            aria-controls="accordion-4c47" aria-selected="false"&gt;
            &lt;span class="u-accordion-link-text"&gt;28/5/2024&lt;/span&gt;&lt;span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4" s="32"/>
    </row>
    <row r="35" ht="14.25">
      <c r="A35" s="41">
        <v>45441</v>
      </c>
      <c r="B35" s="42">
        <f t="shared" si="10"/>
        <v>3</v>
      </c>
      <c r="C35" s="42" t="s">
        <v>96</v>
      </c>
      <c r="D35" s="42" t="s">
        <v>97</v>
      </c>
      <c r="E35" s="42"/>
      <c r="F35" s="43"/>
      <c r="G35" s="42" t="s">
        <v>98</v>
      </c>
      <c r="H35" s="43" t="s">
        <v>99</v>
      </c>
      <c r="I35" s="43"/>
      <c r="J35" s="43" t="s">
        <v>100</v>
      </c>
      <c r="K35" s="43"/>
      <c r="L35" s="43"/>
      <c r="N35">
        <f t="shared" si="11"/>
        <v>4</v>
      </c>
      <c r="O35" t="str">
        <f t="shared" si="12"/>
        <v>Wednesday</v>
      </c>
      <c r="P35" t="str">
        <f>VLOOKUP(DAY(A35),Paramètres!I$3:J$33,2,FALSE)</f>
        <v>29th</v>
      </c>
      <c r="Q35" t="str">
        <f>VLOOKUP(MONTH(A35),Paramètres!M$3:N$14,2,FALSE)</f>
        <v>May</v>
      </c>
      <c r="R35" t="str">
        <f t="shared" si="13"/>
        <v>29/5/2024</v>
      </c>
      <c r="S35" t="str">
        <f t="shared" si="14"/>
        <v xml:space="preserve">Today is Wednesday</v>
      </c>
      <c r="T35" s="31" t="str">
        <f t="shared" si="15"/>
        <v xml:space="preserve"> the 29th of May, 2024</v>
      </c>
      <c r="U35" t="str">
        <f>IF(C35="","",VLOOKUP(C35,ListesDeroulantes!A:B,2,FALSE)&amp;" menu")</f>
        <v xml:space="preserve">organic menu</v>
      </c>
      <c r="V35" t="str">
        <f t="shared" si="16"/>
        <v xml:space="preserve">Today, there is a organic menu:</v>
      </c>
      <c r="W35" t="str">
        <f>HMTL!B$10&amp;R35&amp;HMTL!B$12&amp;S35&amp;HMTL!B$14&amp;T35&amp;HMTL!B$16&amp;V35&amp;HMTL!B$18</f>
        <v xml:space="preserve">        &lt;!-- début d'un menu--&gt;
        &lt;div class="u-accordion-item"&gt;
          &lt;a class="u-accordion-link u-button-style u-palette-3-light-2 u-accordion-link-2" id="link-accordion-4c47"
            aria-controls="accordion-4c47" aria-selected="false"&gt;
            &lt;span class="u-accordion-link-text"&gt;29/5/2024&lt;/span&gt;&lt;span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5" s="31" t="str">
        <f>IFERROR(VLOOKUP(D35,ListesDeroulantes!C:E,3,FALSE),"")</f>
        <v xml:space="preserve">grated carrots</v>
      </c>
      <c r="Y35" s="31" t="str">
        <f>IFERROR("./images/"&amp;VLOOKUP(D35,ListesDeroulantes!C:E,2,FALSE),"")</f>
        <v>./images/carrots.png</v>
      </c>
      <c r="Z35" s="31" t="str">
        <f>IFERROR(VLOOKUP(E35,ListesDeroulantes!F:H,3,FALSE),"")</f>
        <v/>
      </c>
      <c r="AA35" s="31" t="str">
        <f>IFERROR("./images/"&amp;VLOOKUP(E35,ListesDeroulantes!F:H,2,FALSE),"")</f>
        <v/>
      </c>
      <c r="AB35" s="31" t="str">
        <f t="shared" si="17"/>
        <v xml:space="preserve">grated carrots</v>
      </c>
      <c r="AC35" t="str">
        <f>IFERROR(VLOOKUP(G35,ListesDeroulantes!I:K,3,FALSE),"")</f>
        <v>pasta</v>
      </c>
      <c r="AD35" t="str">
        <f>IFERROR("./images/"&amp;VLOOKUP(G35,ListesDeroulantes!I:K,2,FALSE),"")</f>
        <v>./images/pasta.png</v>
      </c>
      <c r="AE35" t="str">
        <f>IFERROR(VLOOKUP(H35,ListesDeroulantes!I:K,3,FALSE),"")</f>
        <v>lentils</v>
      </c>
      <c r="AF35" t="str">
        <f>IFERROR("./images/"&amp;VLOOKUP(H35,ListesDeroulantes!I:K,2,FALSE),"")</f>
        <v>./images/lentils.png</v>
      </c>
      <c r="AG35" t="str">
        <f>IFERROR(VLOOKUP(I35,ListesDeroulantes!I:K,3,FALSE),"")</f>
        <v/>
      </c>
      <c r="AH35" s="31" t="str">
        <f>IFERROR("./images/"&amp;VLOOKUP(I35,ListesDeroulantes!I:K,2,FALSE),"")</f>
        <v/>
      </c>
      <c r="AI35" t="str">
        <f t="shared" si="18"/>
        <v xml:space="preserve">pasta with lentils</v>
      </c>
      <c r="AJ35" t="str">
        <f>IFERROR(VLOOKUP(J35,ListesDeroulantes!L:N,3,FALSE),"")</f>
        <v xml:space="preserve">chocolate cake</v>
      </c>
      <c r="AK35" t="str">
        <f>IFERROR("./images/"&amp;VLOOKUP(J35,ListesDeroulantes!L:N,2,FALSE),"")</f>
        <v>./images/chocolatecake.png</v>
      </c>
      <c r="AL35" t="str">
        <f>IFERROR(VLOOKUP(K35,ListesDeroulantes!L:N,3,FALSE),"")</f>
        <v/>
      </c>
      <c r="AM35" t="str">
        <f>IFERROR("./images/"&amp;VLOOKUP(K35,ListesDeroulantes!L:N,2,FALSE),"")</f>
        <v/>
      </c>
      <c r="AN35" t="str">
        <f>IFERROR(VLOOKUP(L35,ListesDeroulantes!L:N,3,FALSE),"")</f>
        <v/>
      </c>
      <c r="AO35" s="31" t="str">
        <f>IFERROR("./images/"&amp;VLOOKUP(L35,ListesDeroulantes!L:N,2,FALSE),"")</f>
        <v/>
      </c>
      <c r="AP35" t="str">
        <f t="shared" si="19"/>
        <v xml:space="preserve">chocolate cake</v>
      </c>
      <c r="AQ35" t="str">
        <f>HMTL!B$20&amp;AB35&amp;IF(Y35&lt;&gt;"",HMTL!B$24&amp;Y35&amp;HMTL!B$26,"")&amp;IF(AA35&lt;&gt;"",HMTL!B$28&amp;AA35&amp;HMTL!B$26,"")&amp;HMTL!B$32&amp;HMTL!B$21&amp;AI35&amp;IF(AD35&lt;&gt;"",HMTL!B$24&amp;AD35&amp;HMTL!B$26,"")&amp;IF(AF35&lt;&gt;"",HMTL!B$28&amp;AF35&amp;HMTL!B$26,"")&amp;IF(AH35&lt;&gt;"",HMTL!B$30&amp;AH35&amp;HMTL!B$26,"")&amp;HMTL!B$32&amp;HMTL!B$22&amp;AP35&amp;IF(AK35&lt;&gt;"",HMTL!B$24&amp;AK35&amp;HMTL!B$26,"")&amp;IF(AM35&lt;&gt;"",HMTL!B$28&amp;AM35&amp;HMTL!B$26,"")&amp;IF(AO35&lt;&gt;"",HMTL!B$30&amp;AO35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5" s="31" t="str">
        <f>IF(A35&lt;&gt;"",W35&amp;AQ35&amp;HMTL!B$32&amp;HMTL!B$34,"")</f>
        <v xml:space="preserve">        &lt;!-- début d'un menu--&gt;
        &lt;div class="u-accordion-item"&gt;
          &lt;a class="u-accordion-link u-button-style u-palette-3-light-2 u-accordion-link-2" id="link-accordion-4c47"
            aria-controls="accordion-4c47" aria-selected="false"&gt;
            &lt;span class="u-accordion-link-text"&gt;29/5/2024&lt;/span&gt;&lt;span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5" s="32"/>
    </row>
    <row r="36" ht="14.25">
      <c r="A36" s="41">
        <v>45442</v>
      </c>
      <c r="B36" s="42">
        <f t="shared" si="10"/>
        <v>4</v>
      </c>
      <c r="C36" s="42" t="s">
        <v>96</v>
      </c>
      <c r="D36" s="42" t="s">
        <v>97</v>
      </c>
      <c r="E36" s="42"/>
      <c r="F36" s="43"/>
      <c r="G36" s="42" t="s">
        <v>98</v>
      </c>
      <c r="H36" s="43" t="s">
        <v>99</v>
      </c>
      <c r="I36" s="43"/>
      <c r="J36" s="43" t="s">
        <v>100</v>
      </c>
      <c r="K36" s="43"/>
      <c r="L36" s="43"/>
      <c r="N36">
        <f t="shared" si="11"/>
        <v>5</v>
      </c>
      <c r="O36" t="str">
        <f t="shared" si="12"/>
        <v>Thursday</v>
      </c>
      <c r="P36" t="str">
        <f>VLOOKUP(DAY(A36),Paramètres!I$3:J$33,2,FALSE)</f>
        <v>30th</v>
      </c>
      <c r="Q36" t="str">
        <f>VLOOKUP(MONTH(A36),Paramètres!M$3:N$14,2,FALSE)</f>
        <v>May</v>
      </c>
      <c r="R36" t="str">
        <f t="shared" si="13"/>
        <v>30/5/2024</v>
      </c>
      <c r="S36" t="str">
        <f t="shared" si="14"/>
        <v xml:space="preserve">Today is Thursday</v>
      </c>
      <c r="T36" s="31" t="str">
        <f t="shared" si="15"/>
        <v xml:space="preserve"> the 30th of May, 2024</v>
      </c>
      <c r="U36" t="str">
        <f>IF(C36="","",VLOOKUP(C36,ListesDeroulantes!A:B,2,FALSE)&amp;" menu")</f>
        <v xml:space="preserve">organic menu</v>
      </c>
      <c r="V36" t="str">
        <f t="shared" si="16"/>
        <v xml:space="preserve">Today, there is a organic menu:</v>
      </c>
      <c r="W36" t="str">
        <f>HMTL!B$10&amp;R36&amp;HMTL!B$12&amp;S36&amp;HMTL!B$14&amp;T36&amp;HMTL!B$16&amp;V36&amp;HMTL!B$18</f>
        <v xml:space="preserve">        &lt;!-- début d'un menu--&gt;
        &lt;div class="u-accordion-item"&gt;
          &lt;a class="u-accordion-link u-button-style u-palette-3-light-2 u-accordion-link-2" id="link-accordion-4c47"
            aria-controls="accordion-4c47" aria-selected="false"&gt;
            &lt;span class="u-accordion-link-text"&gt;30/5/2024&lt;/span&gt;&lt;span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30th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6" s="31" t="str">
        <f>IFERROR(VLOOKUP(D36,ListesDeroulantes!C:E,3,FALSE),"")</f>
        <v xml:space="preserve">grated carrots</v>
      </c>
      <c r="Y36" s="31" t="str">
        <f>IFERROR("./images/"&amp;VLOOKUP(D36,ListesDeroulantes!C:E,2,FALSE),"")</f>
        <v>./images/carrots.png</v>
      </c>
      <c r="Z36" s="31" t="str">
        <f>IFERROR(VLOOKUP(E36,ListesDeroulantes!F:H,3,FALSE),"")</f>
        <v/>
      </c>
      <c r="AA36" s="31" t="str">
        <f>IFERROR("./images/"&amp;VLOOKUP(E36,ListesDeroulantes!F:H,2,FALSE),"")</f>
        <v/>
      </c>
      <c r="AB36" s="31" t="str">
        <f t="shared" si="17"/>
        <v xml:space="preserve">grated carrots</v>
      </c>
      <c r="AC36" t="str">
        <f>IFERROR(VLOOKUP(G36,ListesDeroulantes!I:K,3,FALSE),"")</f>
        <v>pasta</v>
      </c>
      <c r="AD36" t="str">
        <f>IFERROR("./images/"&amp;VLOOKUP(G36,ListesDeroulantes!I:K,2,FALSE),"")</f>
        <v>./images/pasta.png</v>
      </c>
      <c r="AE36" t="str">
        <f>IFERROR(VLOOKUP(H36,ListesDeroulantes!I:K,3,FALSE),"")</f>
        <v>lentils</v>
      </c>
      <c r="AF36" t="str">
        <f>IFERROR("./images/"&amp;VLOOKUP(H36,ListesDeroulantes!I:K,2,FALSE),"")</f>
        <v>./images/lentils.png</v>
      </c>
      <c r="AG36" t="str">
        <f>IFERROR(VLOOKUP(I36,ListesDeroulantes!I:K,3,FALSE),"")</f>
        <v/>
      </c>
      <c r="AH36" s="31" t="str">
        <f>IFERROR("./images/"&amp;VLOOKUP(I36,ListesDeroulantes!I:K,2,FALSE),"")</f>
        <v/>
      </c>
      <c r="AI36" t="str">
        <f t="shared" si="18"/>
        <v xml:space="preserve">pasta with lentils</v>
      </c>
      <c r="AJ36" t="str">
        <f>IFERROR(VLOOKUP(J36,ListesDeroulantes!L:N,3,FALSE),"")</f>
        <v xml:space="preserve">chocolate cake</v>
      </c>
      <c r="AK36" t="str">
        <f>IFERROR("./images/"&amp;VLOOKUP(J36,ListesDeroulantes!L:N,2,FALSE),"")</f>
        <v>./images/chocolatecake.png</v>
      </c>
      <c r="AL36" t="str">
        <f>IFERROR(VLOOKUP(K36,ListesDeroulantes!L:N,3,FALSE),"")</f>
        <v/>
      </c>
      <c r="AM36" t="str">
        <f>IFERROR("./images/"&amp;VLOOKUP(K36,ListesDeroulantes!L:N,2,FALSE),"")</f>
        <v/>
      </c>
      <c r="AN36" t="str">
        <f>IFERROR(VLOOKUP(L36,ListesDeroulantes!L:N,3,FALSE),"")</f>
        <v/>
      </c>
      <c r="AO36" s="31" t="str">
        <f>IFERROR("./images/"&amp;VLOOKUP(L36,ListesDeroulantes!L:N,2,FALSE),"")</f>
        <v/>
      </c>
      <c r="AP36" t="str">
        <f t="shared" si="19"/>
        <v xml:space="preserve">chocolate cake</v>
      </c>
      <c r="AQ36" t="str">
        <f>HMTL!B$20&amp;AB36&amp;IF(Y36&lt;&gt;"",HMTL!B$24&amp;Y36&amp;HMTL!B$26,"")&amp;IF(AA36&lt;&gt;"",HMTL!B$28&amp;AA36&amp;HMTL!B$26,"")&amp;HMTL!B$32&amp;HMTL!B$21&amp;AI36&amp;IF(AD36&lt;&gt;"",HMTL!B$24&amp;AD36&amp;HMTL!B$26,"")&amp;IF(AF36&lt;&gt;"",HMTL!B$28&amp;AF36&amp;HMTL!B$26,"")&amp;IF(AH36&lt;&gt;"",HMTL!B$30&amp;AH36&amp;HMTL!B$26,"")&amp;HMTL!B$32&amp;HMTL!B$22&amp;AP36&amp;IF(AK36&lt;&gt;"",HMTL!B$24&amp;AK36&amp;HMTL!B$26,"")&amp;IF(AM36&lt;&gt;"",HMTL!B$28&amp;AM36&amp;HMTL!B$26,"")&amp;IF(AO36&lt;&gt;"",HMTL!B$30&amp;AO36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6" s="31" t="str">
        <f>IF(A36&lt;&gt;"",W36&amp;AQ36&amp;HMTL!B$32&amp;HMTL!B$34,"")</f>
        <v xml:space="preserve">        &lt;!-- début d'un menu--&gt;
        &lt;div class="u-accordion-item"&gt;
          &lt;a class="u-accordion-link u-button-style u-palette-3-light-2 u-accordion-link-2" id="link-accordion-4c47"
            aria-controls="accordion-4c47" aria-selected="false"&gt;
            &lt;span class="u-accordion-link-text"&gt;30/5/2024&lt;/span&gt;&lt;span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30th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6" s="32"/>
    </row>
    <row r="37" ht="14.25">
      <c r="A37" s="41">
        <v>45443</v>
      </c>
      <c r="B37" s="42">
        <f t="shared" si="10"/>
        <v>5</v>
      </c>
      <c r="C37" s="42" t="s">
        <v>96</v>
      </c>
      <c r="D37" s="42" t="s">
        <v>97</v>
      </c>
      <c r="E37" s="42"/>
      <c r="F37" s="43"/>
      <c r="G37" s="42" t="s">
        <v>98</v>
      </c>
      <c r="H37" s="43" t="s">
        <v>99</v>
      </c>
      <c r="I37" s="43"/>
      <c r="J37" s="43" t="s">
        <v>100</v>
      </c>
      <c r="K37" s="43"/>
      <c r="L37" s="43"/>
      <c r="N37">
        <f t="shared" si="11"/>
        <v>6</v>
      </c>
      <c r="O37" t="str">
        <f t="shared" si="12"/>
        <v>Friday</v>
      </c>
      <c r="P37" t="str">
        <f>VLOOKUP(DAY(A37),Paramètres!I$3:J$33,2,FALSE)</f>
        <v>31st</v>
      </c>
      <c r="Q37" t="str">
        <f>VLOOKUP(MONTH(A37),Paramètres!M$3:N$14,2,FALSE)</f>
        <v>May</v>
      </c>
      <c r="R37" t="str">
        <f t="shared" si="13"/>
        <v>31/5/2024</v>
      </c>
      <c r="S37" t="str">
        <f t="shared" si="14"/>
        <v xml:space="preserve">Today is Friday</v>
      </c>
      <c r="T37" s="31" t="str">
        <f t="shared" si="15"/>
        <v xml:space="preserve"> the 31st of May, 2024</v>
      </c>
      <c r="U37" t="str">
        <f>IF(C37="","",VLOOKUP(C37,ListesDeroulantes!A:B,2,FALSE)&amp;" menu")</f>
        <v xml:space="preserve">organic menu</v>
      </c>
      <c r="V37" t="str">
        <f t="shared" si="16"/>
        <v xml:space="preserve">Today, there is a organic menu:</v>
      </c>
      <c r="W37" t="str">
        <f>HMTL!B$10&amp;R37&amp;HMTL!B$12&amp;S37&amp;HMTL!B$14&amp;T37&amp;HMTL!B$16&amp;V37&amp;HMTL!B$18</f>
        <v xml:space="preserve">        &lt;!-- début d'un menu--&gt;
        &lt;div class="u-accordion-item"&gt;
          &lt;a class="u-accordion-link u-button-style u-palette-3-light-2 u-accordion-link-2" id="link-accordion-4c47"
            aria-controls="accordion-4c47" aria-selected="false"&gt;
            &lt;span class="u-accordion-link-text"&gt;31/5/2024&lt;/span&gt;&lt;span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7" s="31" t="str">
        <f>IFERROR(VLOOKUP(D37,ListesDeroulantes!C:E,3,FALSE),"")</f>
        <v xml:space="preserve">grated carrots</v>
      </c>
      <c r="Y37" s="31" t="str">
        <f>IFERROR("./images/"&amp;VLOOKUP(D37,ListesDeroulantes!C:E,2,FALSE),"")</f>
        <v>./images/carrots.png</v>
      </c>
      <c r="Z37" s="31" t="str">
        <f>IFERROR(VLOOKUP(E37,ListesDeroulantes!F:H,3,FALSE),"")</f>
        <v/>
      </c>
      <c r="AA37" s="31" t="str">
        <f>IFERROR("./images/"&amp;VLOOKUP(E37,ListesDeroulantes!F:H,2,FALSE),"")</f>
        <v/>
      </c>
      <c r="AB37" s="31" t="str">
        <f t="shared" si="17"/>
        <v xml:space="preserve">grated carrots</v>
      </c>
      <c r="AC37" t="str">
        <f>IFERROR(VLOOKUP(G37,ListesDeroulantes!I:K,3,FALSE),"")</f>
        <v>pasta</v>
      </c>
      <c r="AD37" t="str">
        <f>IFERROR("./images/"&amp;VLOOKUP(G37,ListesDeroulantes!I:K,2,FALSE),"")</f>
        <v>./images/pasta.png</v>
      </c>
      <c r="AE37" t="str">
        <f>IFERROR(VLOOKUP(H37,ListesDeroulantes!I:K,3,FALSE),"")</f>
        <v>lentils</v>
      </c>
      <c r="AF37" t="str">
        <f>IFERROR("./images/"&amp;VLOOKUP(H37,ListesDeroulantes!I:K,2,FALSE),"")</f>
        <v>./images/lentils.png</v>
      </c>
      <c r="AG37" t="str">
        <f>IFERROR(VLOOKUP(I37,ListesDeroulantes!I:K,3,FALSE),"")</f>
        <v/>
      </c>
      <c r="AH37" s="31" t="str">
        <f>IFERROR("./images/"&amp;VLOOKUP(I37,ListesDeroulantes!I:K,2,FALSE),"")</f>
        <v/>
      </c>
      <c r="AI37" t="str">
        <f t="shared" si="18"/>
        <v xml:space="preserve">pasta with lentils</v>
      </c>
      <c r="AJ37" t="str">
        <f>IFERROR(VLOOKUP(J37,ListesDeroulantes!L:N,3,FALSE),"")</f>
        <v xml:space="preserve">chocolate cake</v>
      </c>
      <c r="AK37" t="str">
        <f>IFERROR("./images/"&amp;VLOOKUP(J37,ListesDeroulantes!L:N,2,FALSE),"")</f>
        <v>./images/chocolatecake.png</v>
      </c>
      <c r="AL37" t="str">
        <f>IFERROR(VLOOKUP(K37,ListesDeroulantes!L:N,3,FALSE),"")</f>
        <v/>
      </c>
      <c r="AM37" t="str">
        <f>IFERROR("./images/"&amp;VLOOKUP(K37,ListesDeroulantes!L:N,2,FALSE),"")</f>
        <v/>
      </c>
      <c r="AN37" t="str">
        <f>IFERROR(VLOOKUP(L37,ListesDeroulantes!L:N,3,FALSE),"")</f>
        <v/>
      </c>
      <c r="AO37" s="31" t="str">
        <f>IFERROR("./images/"&amp;VLOOKUP(L37,ListesDeroulantes!L:N,2,FALSE),"")</f>
        <v/>
      </c>
      <c r="AP37" t="str">
        <f t="shared" si="19"/>
        <v xml:space="preserve">chocolate cake</v>
      </c>
      <c r="AQ37" t="str">
        <f>HMTL!B$20&amp;AB37&amp;IF(Y37&lt;&gt;"",HMTL!B$24&amp;Y37&amp;HMTL!B$26,"")&amp;IF(AA37&lt;&gt;"",HMTL!B$28&amp;AA37&amp;HMTL!B$26,"")&amp;HMTL!B$32&amp;HMTL!B$21&amp;AI37&amp;IF(AD37&lt;&gt;"",HMTL!B$24&amp;AD37&amp;HMTL!B$26,"")&amp;IF(AF37&lt;&gt;"",HMTL!B$28&amp;AF37&amp;HMTL!B$26,"")&amp;IF(AH37&lt;&gt;"",HMTL!B$30&amp;AH37&amp;HMTL!B$26,"")&amp;HMTL!B$32&amp;HMTL!B$22&amp;AP37&amp;IF(AK37&lt;&gt;"",HMTL!B$24&amp;AK37&amp;HMTL!B$26,"")&amp;IF(AM37&lt;&gt;"",HMTL!B$28&amp;AM37&amp;HMTL!B$26,"")&amp;IF(AO37&lt;&gt;"",HMTL!B$30&amp;AO37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7" s="31" t="str">
        <f>IF(A37&lt;&gt;"",W37&amp;AQ37&amp;HMTL!B$32&amp;HMTL!B$34,"")</f>
        <v xml:space="preserve">        &lt;!-- début d'un menu--&gt;
        &lt;div class="u-accordion-item"&gt;
          &lt;a class="u-accordion-link u-button-style u-palette-3-light-2 u-accordion-link-2" id="link-accordion-4c47"
            aria-controls="accordion-4c47" aria-selected="false"&gt;
            &lt;span class="u-accordion-link-text"&gt;31/5/2024&lt;/span&gt;&lt;span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7" s="32"/>
    </row>
    <row r="38" ht="14.25">
      <c r="A38" s="41">
        <v>45444</v>
      </c>
      <c r="B38" s="42">
        <f t="shared" si="10"/>
        <v>6</v>
      </c>
      <c r="C38" s="42" t="s">
        <v>96</v>
      </c>
      <c r="D38" s="42" t="s">
        <v>97</v>
      </c>
      <c r="E38" s="42"/>
      <c r="F38" s="43"/>
      <c r="G38" s="42" t="s">
        <v>98</v>
      </c>
      <c r="H38" s="43" t="s">
        <v>99</v>
      </c>
      <c r="I38" s="43"/>
      <c r="J38" s="43" t="s">
        <v>100</v>
      </c>
      <c r="K38" s="43"/>
      <c r="L38" s="43"/>
      <c r="N38">
        <f t="shared" si="11"/>
        <v>7</v>
      </c>
      <c r="O38" t="str">
        <f t="shared" si="12"/>
        <v>Saturday</v>
      </c>
      <c r="P38" t="str">
        <f>VLOOKUP(DAY(A38),Paramètres!I$3:J$33,2,FALSE)</f>
        <v>1st</v>
      </c>
      <c r="Q38" t="str">
        <f>VLOOKUP(MONTH(A38),Paramètres!M$3:N$14,2,FALSE)</f>
        <v>June</v>
      </c>
      <c r="R38" t="str">
        <f t="shared" si="13"/>
        <v>1/6/2024</v>
      </c>
      <c r="S38" t="str">
        <f t="shared" si="14"/>
        <v xml:space="preserve">Today is Saturday</v>
      </c>
      <c r="T38" s="31" t="str">
        <f t="shared" si="15"/>
        <v xml:space="preserve"> the 1st of June, 2024</v>
      </c>
      <c r="U38" t="str">
        <f>IF(C38="","",VLOOKUP(C38,ListesDeroulantes!A:B,2,FALSE)&amp;" menu")</f>
        <v xml:space="preserve">organic menu</v>
      </c>
      <c r="V38" t="str">
        <f t="shared" si="16"/>
        <v xml:space="preserve">Today, there is a organic menu:</v>
      </c>
      <c r="W38" t="str">
        <f>HMTL!B$10&amp;R38&amp;HMTL!B$12&amp;S38&amp;HMTL!B$14&amp;T38&amp;HMTL!B$16&amp;V38&amp;HMTL!B$18</f>
        <v xml:space="preserve">        &lt;!-- début d'un menu--&gt;
        &lt;div class="u-accordion-item"&gt;
          &lt;a class="u-accordion-link u-button-style u-palette-3-light-2 u-accordion-link-2" id="link-accordion-4c47"
            aria-controls="accordion-4c47" aria-selected="false"&gt;
            &lt;span class="u-accordion-link-text"&gt;1/6/2024&lt;/span&gt;&lt;span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8" s="31" t="str">
        <f>IFERROR(VLOOKUP(D38,ListesDeroulantes!C:E,3,FALSE),"")</f>
        <v xml:space="preserve">grated carrots</v>
      </c>
      <c r="Y38" s="31" t="str">
        <f>IFERROR("./images/"&amp;VLOOKUP(D38,ListesDeroulantes!C:E,2,FALSE),"")</f>
        <v>./images/carrots.png</v>
      </c>
      <c r="Z38" s="31" t="str">
        <f>IFERROR(VLOOKUP(E38,ListesDeroulantes!F:H,3,FALSE),"")</f>
        <v/>
      </c>
      <c r="AA38" s="31" t="str">
        <f>IFERROR("./images/"&amp;VLOOKUP(E38,ListesDeroulantes!F:H,2,FALSE),"")</f>
        <v/>
      </c>
      <c r="AB38" s="31" t="str">
        <f t="shared" si="17"/>
        <v xml:space="preserve">grated carrots</v>
      </c>
      <c r="AC38" t="str">
        <f>IFERROR(VLOOKUP(G38,ListesDeroulantes!I:K,3,FALSE),"")</f>
        <v>pasta</v>
      </c>
      <c r="AD38" t="str">
        <f>IFERROR("./images/"&amp;VLOOKUP(G38,ListesDeroulantes!I:K,2,FALSE),"")</f>
        <v>./images/pasta.png</v>
      </c>
      <c r="AE38" t="str">
        <f>IFERROR(VLOOKUP(H38,ListesDeroulantes!I:K,3,FALSE),"")</f>
        <v>lentils</v>
      </c>
      <c r="AF38" t="str">
        <f>IFERROR("./images/"&amp;VLOOKUP(H38,ListesDeroulantes!I:K,2,FALSE),"")</f>
        <v>./images/lentils.png</v>
      </c>
      <c r="AG38" t="str">
        <f>IFERROR(VLOOKUP(I38,ListesDeroulantes!I:K,3,FALSE),"")</f>
        <v/>
      </c>
      <c r="AH38" s="31" t="str">
        <f>IFERROR("./images/"&amp;VLOOKUP(I38,ListesDeroulantes!I:K,2,FALSE),"")</f>
        <v/>
      </c>
      <c r="AI38" t="str">
        <f t="shared" si="18"/>
        <v xml:space="preserve">pasta with lentils</v>
      </c>
      <c r="AJ38" t="str">
        <f>IFERROR(VLOOKUP(J38,ListesDeroulantes!L:N,3,FALSE),"")</f>
        <v xml:space="preserve">chocolate cake</v>
      </c>
      <c r="AK38" t="str">
        <f>IFERROR("./images/"&amp;VLOOKUP(J38,ListesDeroulantes!L:N,2,FALSE),"")</f>
        <v>./images/chocolatecake.png</v>
      </c>
      <c r="AL38" t="str">
        <f>IFERROR(VLOOKUP(K38,ListesDeroulantes!L:N,3,FALSE),"")</f>
        <v/>
      </c>
      <c r="AM38" t="str">
        <f>IFERROR("./images/"&amp;VLOOKUP(K38,ListesDeroulantes!L:N,2,FALSE),"")</f>
        <v/>
      </c>
      <c r="AN38" t="str">
        <f>IFERROR(VLOOKUP(L38,ListesDeroulantes!L:N,3,FALSE),"")</f>
        <v/>
      </c>
      <c r="AO38" s="31" t="str">
        <f>IFERROR("./images/"&amp;VLOOKUP(L38,ListesDeroulantes!L:N,2,FALSE),"")</f>
        <v/>
      </c>
      <c r="AP38" t="str">
        <f t="shared" si="19"/>
        <v xml:space="preserve">chocolate cake</v>
      </c>
      <c r="AQ38" t="str">
        <f>HMTL!B$20&amp;AB38&amp;IF(Y38&lt;&gt;"",HMTL!B$24&amp;Y38&amp;HMTL!B$26,"")&amp;IF(AA38&lt;&gt;"",HMTL!B$28&amp;AA38&amp;HMTL!B$26,"")&amp;HMTL!B$32&amp;HMTL!B$21&amp;AI38&amp;IF(AD38&lt;&gt;"",HMTL!B$24&amp;AD38&amp;HMTL!B$26,"")&amp;IF(AF38&lt;&gt;"",HMTL!B$28&amp;AF38&amp;HMTL!B$26,"")&amp;IF(AH38&lt;&gt;"",HMTL!B$30&amp;AH38&amp;HMTL!B$26,"")&amp;HMTL!B$32&amp;HMTL!B$22&amp;AP38&amp;IF(AK38&lt;&gt;"",HMTL!B$24&amp;AK38&amp;HMTL!B$26,"")&amp;IF(AM38&lt;&gt;"",HMTL!B$28&amp;AM38&amp;HMTL!B$26,"")&amp;IF(AO38&lt;&gt;"",HMTL!B$30&amp;AO38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8" s="31" t="str">
        <f>IF(A38&lt;&gt;"",W38&amp;AQ38&amp;HMTL!B$32&amp;HMTL!B$34,"")</f>
        <v xml:space="preserve">        &lt;!-- début d'un menu--&gt;
        &lt;div class="u-accordion-item"&gt;
          &lt;a class="u-accordion-link u-button-style u-palette-3-light-2 u-accordion-link-2" id="link-accordion-4c47"
            aria-controls="accordion-4c47" aria-selected="false"&gt;
            &lt;span class="u-accordion-link-text"&gt;1/6/2024&lt;/span&gt;&lt;span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8" s="32"/>
    </row>
    <row r="39" ht="14.25">
      <c r="A39" s="41">
        <v>45445</v>
      </c>
      <c r="B39" s="42">
        <f t="shared" si="10"/>
        <v>7</v>
      </c>
      <c r="C39" s="42" t="s">
        <v>96</v>
      </c>
      <c r="D39" s="42" t="s">
        <v>97</v>
      </c>
      <c r="E39" s="42"/>
      <c r="F39" s="43"/>
      <c r="G39" s="42" t="s">
        <v>98</v>
      </c>
      <c r="H39" s="43" t="s">
        <v>99</v>
      </c>
      <c r="I39" s="43"/>
      <c r="J39" s="43" t="s">
        <v>100</v>
      </c>
      <c r="K39" s="43"/>
      <c r="L39" s="43"/>
      <c r="N39">
        <f t="shared" si="11"/>
        <v>1</v>
      </c>
      <c r="O39" t="str">
        <f t="shared" si="12"/>
        <v>Sunday</v>
      </c>
      <c r="P39" t="str">
        <f>VLOOKUP(DAY(A39),Paramètres!I$3:J$33,2,FALSE)</f>
        <v>2nd</v>
      </c>
      <c r="Q39" t="str">
        <f>VLOOKUP(MONTH(A39),Paramètres!M$3:N$14,2,FALSE)</f>
        <v>June</v>
      </c>
      <c r="R39" t="str">
        <f t="shared" si="13"/>
        <v>2/6/2024</v>
      </c>
      <c r="S39" t="str">
        <f t="shared" si="14"/>
        <v xml:space="preserve">Today is Sunday</v>
      </c>
      <c r="T39" s="31" t="str">
        <f t="shared" si="15"/>
        <v xml:space="preserve"> the 2nd of June, 2024</v>
      </c>
      <c r="U39" t="str">
        <f>IF(C39="","",VLOOKUP(C39,ListesDeroulantes!A:B,2,FALSE)&amp;" menu")</f>
        <v xml:space="preserve">organic menu</v>
      </c>
      <c r="V39" t="str">
        <f t="shared" si="16"/>
        <v xml:space="preserve">Today, there is a organic menu:</v>
      </c>
      <c r="W39" t="str">
        <f>HMTL!B$10&amp;R39&amp;HMTL!B$12&amp;S39&amp;HMTL!B$14&amp;T39&amp;HMTL!B$16&amp;V39&amp;HMTL!B$18</f>
        <v xml:space="preserve">        &lt;!-- début d'un menu--&gt;
        &lt;div class="u-accordion-item"&gt;
          &lt;a class="u-accordion-link u-button-style u-palette-3-light-2 u-accordion-link-2" id="link-accordion-4c47"
            aria-controls="accordion-4c47" aria-selected="false"&gt;
            &lt;span class="u-accordion-link-text"&gt;2/6/2024&lt;/span&gt;&lt;span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2nd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9" s="31" t="str">
        <f>IFERROR(VLOOKUP(D39,ListesDeroulantes!C:E,3,FALSE),"")</f>
        <v xml:space="preserve">grated carrots</v>
      </c>
      <c r="Y39" s="31" t="str">
        <f>IFERROR("./images/"&amp;VLOOKUP(D39,ListesDeroulantes!C:E,2,FALSE),"")</f>
        <v>./images/carrots.png</v>
      </c>
      <c r="Z39" s="31" t="str">
        <f>IFERROR(VLOOKUP(E39,ListesDeroulantes!F:H,3,FALSE),"")</f>
        <v/>
      </c>
      <c r="AA39" s="31" t="str">
        <f>IFERROR("./images/"&amp;VLOOKUP(E39,ListesDeroulantes!F:H,2,FALSE),"")</f>
        <v/>
      </c>
      <c r="AB39" s="31" t="str">
        <f t="shared" si="17"/>
        <v xml:space="preserve">grated carrots</v>
      </c>
      <c r="AC39" t="str">
        <f>IFERROR(VLOOKUP(G39,ListesDeroulantes!I:K,3,FALSE),"")</f>
        <v>pasta</v>
      </c>
      <c r="AD39" t="str">
        <f>IFERROR("./images/"&amp;VLOOKUP(G39,ListesDeroulantes!I:K,2,FALSE),"")</f>
        <v>./images/pasta.png</v>
      </c>
      <c r="AE39" t="str">
        <f>IFERROR(VLOOKUP(H39,ListesDeroulantes!I:K,3,FALSE),"")</f>
        <v>lentils</v>
      </c>
      <c r="AF39" t="str">
        <f>IFERROR("./images/"&amp;VLOOKUP(H39,ListesDeroulantes!I:K,2,FALSE),"")</f>
        <v>./images/lentils.png</v>
      </c>
      <c r="AG39" t="str">
        <f>IFERROR(VLOOKUP(I39,ListesDeroulantes!I:K,3,FALSE),"")</f>
        <v/>
      </c>
      <c r="AH39" s="31" t="str">
        <f>IFERROR("./images/"&amp;VLOOKUP(I39,ListesDeroulantes!I:K,2,FALSE),"")</f>
        <v/>
      </c>
      <c r="AI39" t="str">
        <f t="shared" si="18"/>
        <v xml:space="preserve">pasta with lentils</v>
      </c>
      <c r="AJ39" t="str">
        <f>IFERROR(VLOOKUP(J39,ListesDeroulantes!L:N,3,FALSE),"")</f>
        <v xml:space="preserve">chocolate cake</v>
      </c>
      <c r="AK39" t="str">
        <f>IFERROR("./images/"&amp;VLOOKUP(J39,ListesDeroulantes!L:N,2,FALSE),"")</f>
        <v>./images/chocolatecake.png</v>
      </c>
      <c r="AL39" t="str">
        <f>IFERROR(VLOOKUP(K39,ListesDeroulantes!L:N,3,FALSE),"")</f>
        <v/>
      </c>
      <c r="AM39" t="str">
        <f>IFERROR("./images/"&amp;VLOOKUP(K39,ListesDeroulantes!L:N,2,FALSE),"")</f>
        <v/>
      </c>
      <c r="AN39" t="str">
        <f>IFERROR(VLOOKUP(L39,ListesDeroulantes!L:N,3,FALSE),"")</f>
        <v/>
      </c>
      <c r="AO39" s="31" t="str">
        <f>IFERROR("./images/"&amp;VLOOKUP(L39,ListesDeroulantes!L:N,2,FALSE),"")</f>
        <v/>
      </c>
      <c r="AP39" t="str">
        <f t="shared" si="19"/>
        <v xml:space="preserve">chocolate cake</v>
      </c>
      <c r="AQ39" t="str">
        <f>HMTL!B$20&amp;AB39&amp;IF(Y39&lt;&gt;"",HMTL!B$24&amp;Y39&amp;HMTL!B$26,"")&amp;IF(AA39&lt;&gt;"",HMTL!B$28&amp;AA39&amp;HMTL!B$26,"")&amp;HMTL!B$32&amp;HMTL!B$21&amp;AI39&amp;IF(AD39&lt;&gt;"",HMTL!B$24&amp;AD39&amp;HMTL!B$26,"")&amp;IF(AF39&lt;&gt;"",HMTL!B$28&amp;AF39&amp;HMTL!B$26,"")&amp;IF(AH39&lt;&gt;"",HMTL!B$30&amp;AH39&amp;HMTL!B$26,"")&amp;HMTL!B$32&amp;HMTL!B$22&amp;AP39&amp;IF(AK39&lt;&gt;"",HMTL!B$24&amp;AK39&amp;HMTL!B$26,"")&amp;IF(AM39&lt;&gt;"",HMTL!B$28&amp;AM39&amp;HMTL!B$26,"")&amp;IF(AO39&lt;&gt;"",HMTL!B$30&amp;AO39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9" s="31" t="str">
        <f>IF(A39&lt;&gt;"",W39&amp;AQ39&amp;HMTL!B$32&amp;HMTL!B$34,"")</f>
        <v xml:space="preserve">        &lt;!-- début d'un menu--&gt;
        &lt;div class="u-accordion-item"&gt;
          &lt;a class="u-accordion-link u-button-style u-palette-3-light-2 u-accordion-link-2" id="link-accordion-4c47"
            aria-controls="accordion-4c47" aria-selected="false"&gt;
            &lt;span class="u-accordion-link-text"&gt;2/6/2024&lt;/span&gt;&lt;span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2nd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9" s="32"/>
    </row>
    <row r="40" ht="14.25">
      <c r="A40" s="41">
        <v>45446</v>
      </c>
      <c r="B40" s="42">
        <f t="shared" si="10"/>
        <v>1</v>
      </c>
      <c r="C40" s="42" t="s">
        <v>96</v>
      </c>
      <c r="D40" s="42" t="s">
        <v>97</v>
      </c>
      <c r="E40" s="42"/>
      <c r="F40" s="43"/>
      <c r="G40" s="42" t="s">
        <v>98</v>
      </c>
      <c r="H40" s="43" t="s">
        <v>99</v>
      </c>
      <c r="I40" s="43"/>
      <c r="J40" s="43" t="s">
        <v>100</v>
      </c>
      <c r="K40" s="43"/>
      <c r="L40" s="43"/>
      <c r="N40">
        <f t="shared" si="11"/>
        <v>2</v>
      </c>
      <c r="O40" t="str">
        <f t="shared" si="12"/>
        <v>Monday</v>
      </c>
      <c r="P40" t="str">
        <f>VLOOKUP(DAY(A40),Paramètres!I$3:J$33,2,FALSE)</f>
        <v>3rd</v>
      </c>
      <c r="Q40" t="str">
        <f>VLOOKUP(MONTH(A40),Paramètres!M$3:N$14,2,FALSE)</f>
        <v>June</v>
      </c>
      <c r="R40" t="str">
        <f t="shared" si="13"/>
        <v>3/6/2024</v>
      </c>
      <c r="S40" t="str">
        <f t="shared" si="14"/>
        <v xml:space="preserve">Today is Monday</v>
      </c>
      <c r="T40" s="31" t="str">
        <f t="shared" si="15"/>
        <v xml:space="preserve"> the 3rd of June, 2024</v>
      </c>
      <c r="U40" t="str">
        <f>IF(C40="","",VLOOKUP(C40,ListesDeroulantes!A:B,2,FALSE)&amp;" menu")</f>
        <v xml:space="preserve">organic menu</v>
      </c>
      <c r="V40" t="str">
        <f t="shared" si="16"/>
        <v xml:space="preserve">Today, there is a organic menu:</v>
      </c>
      <c r="W40" t="str">
        <f>HMTL!B$10&amp;R40&amp;HMTL!B$12&amp;S40&amp;HMTL!B$14&amp;T40&amp;HMTL!B$16&amp;V40&amp;HMTL!B$18</f>
        <v xml:space="preserve">        &lt;!-- début d'un menu--&gt;
        &lt;div class="u-accordion-item"&gt;
          &lt;a class="u-accordion-link u-button-style u-palette-3-light-2 u-accordion-link-2" id="link-accordion-4c47"
            aria-controls="accordion-4c47" aria-selected="false"&gt;
            &lt;span class="u-accordion-link-text"&gt;3/6/2024&lt;/span&gt;&lt;span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0" s="31" t="str">
        <f>IFERROR(VLOOKUP(D40,ListesDeroulantes!C:E,3,FALSE),"")</f>
        <v xml:space="preserve">grated carrots</v>
      </c>
      <c r="Y40" s="31" t="str">
        <f>IFERROR("./images/"&amp;VLOOKUP(D40,ListesDeroulantes!C:E,2,FALSE),"")</f>
        <v>./images/carrots.png</v>
      </c>
      <c r="Z40" s="31" t="str">
        <f>IFERROR(VLOOKUP(E40,ListesDeroulantes!F:H,3,FALSE),"")</f>
        <v/>
      </c>
      <c r="AA40" s="31" t="str">
        <f>IFERROR("./images/"&amp;VLOOKUP(E40,ListesDeroulantes!F:H,2,FALSE),"")</f>
        <v/>
      </c>
      <c r="AB40" s="31" t="str">
        <f t="shared" si="17"/>
        <v xml:space="preserve">grated carrots</v>
      </c>
      <c r="AC40" t="str">
        <f>IFERROR(VLOOKUP(G40,ListesDeroulantes!I:K,3,FALSE),"")</f>
        <v>pasta</v>
      </c>
      <c r="AD40" t="str">
        <f>IFERROR("./images/"&amp;VLOOKUP(G40,ListesDeroulantes!I:K,2,FALSE),"")</f>
        <v>./images/pasta.png</v>
      </c>
      <c r="AE40" t="str">
        <f>IFERROR(VLOOKUP(H40,ListesDeroulantes!I:K,3,FALSE),"")</f>
        <v>lentils</v>
      </c>
      <c r="AF40" t="str">
        <f>IFERROR("./images/"&amp;VLOOKUP(H40,ListesDeroulantes!I:K,2,FALSE),"")</f>
        <v>./images/lentils.png</v>
      </c>
      <c r="AG40" t="str">
        <f>IFERROR(VLOOKUP(I40,ListesDeroulantes!I:K,3,FALSE),"")</f>
        <v/>
      </c>
      <c r="AH40" s="31" t="str">
        <f>IFERROR("./images/"&amp;VLOOKUP(I40,ListesDeroulantes!I:K,2,FALSE),"")</f>
        <v/>
      </c>
      <c r="AI40" t="str">
        <f t="shared" si="18"/>
        <v xml:space="preserve">pasta with lentils</v>
      </c>
      <c r="AJ40" t="str">
        <f>IFERROR(VLOOKUP(J40,ListesDeroulantes!L:N,3,FALSE),"")</f>
        <v xml:space="preserve">chocolate cake</v>
      </c>
      <c r="AK40" t="str">
        <f>IFERROR("./images/"&amp;VLOOKUP(J40,ListesDeroulantes!L:N,2,FALSE),"")</f>
        <v>./images/chocolatecake.png</v>
      </c>
      <c r="AL40" t="str">
        <f>IFERROR(VLOOKUP(K40,ListesDeroulantes!L:N,3,FALSE),"")</f>
        <v/>
      </c>
      <c r="AM40" t="str">
        <f>IFERROR("./images/"&amp;VLOOKUP(K40,ListesDeroulantes!L:N,2,FALSE),"")</f>
        <v/>
      </c>
      <c r="AN40" t="str">
        <f>IFERROR(VLOOKUP(L40,ListesDeroulantes!L:N,3,FALSE),"")</f>
        <v/>
      </c>
      <c r="AO40" s="31" t="str">
        <f>IFERROR("./images/"&amp;VLOOKUP(L40,ListesDeroulantes!L:N,2,FALSE),"")</f>
        <v/>
      </c>
      <c r="AP40" t="str">
        <f t="shared" si="19"/>
        <v xml:space="preserve">chocolate cake</v>
      </c>
      <c r="AQ40" t="str">
        <f>HMTL!B$20&amp;AB40&amp;IF(Y40&lt;&gt;"",HMTL!B$24&amp;Y40&amp;HMTL!B$26,"")&amp;IF(AA40&lt;&gt;"",HMTL!B$28&amp;AA40&amp;HMTL!B$26,"")&amp;HMTL!B$32&amp;HMTL!B$21&amp;AI40&amp;IF(AD40&lt;&gt;"",HMTL!B$24&amp;AD40&amp;HMTL!B$26,"")&amp;IF(AF40&lt;&gt;"",HMTL!B$28&amp;AF40&amp;HMTL!B$26,"")&amp;IF(AH40&lt;&gt;"",HMTL!B$30&amp;AH40&amp;HMTL!B$26,"")&amp;HMTL!B$32&amp;HMTL!B$22&amp;AP40&amp;IF(AK40&lt;&gt;"",HMTL!B$24&amp;AK40&amp;HMTL!B$26,"")&amp;IF(AM40&lt;&gt;"",HMTL!B$28&amp;AM40&amp;HMTL!B$26,"")&amp;IF(AO40&lt;&gt;"",HMTL!B$30&amp;AO40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0" s="31" t="str">
        <f>IF(A40&lt;&gt;"",W40&amp;AQ40&amp;HMTL!B$32&amp;HMTL!B$34,"")</f>
        <v xml:space="preserve">        &lt;!-- début d'un menu--&gt;
        &lt;div class="u-accordion-item"&gt;
          &lt;a class="u-accordion-link u-button-style u-palette-3-light-2 u-accordion-link-2" id="link-accordion-4c47"
            aria-controls="accordion-4c47" aria-selected="false"&gt;
            &lt;span class="u-accordion-link-text"&gt;3/6/2024&lt;/span&gt;&lt;span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0" s="32"/>
    </row>
    <row r="41" ht="14.25">
      <c r="A41" s="41">
        <v>45447</v>
      </c>
      <c r="B41" s="42">
        <f t="shared" si="10"/>
        <v>2</v>
      </c>
      <c r="C41" s="42" t="s">
        <v>96</v>
      </c>
      <c r="D41" s="42" t="s">
        <v>97</v>
      </c>
      <c r="E41" s="42"/>
      <c r="F41" s="43"/>
      <c r="G41" s="42" t="s">
        <v>98</v>
      </c>
      <c r="H41" s="43" t="s">
        <v>99</v>
      </c>
      <c r="I41" s="43"/>
      <c r="J41" s="43" t="s">
        <v>100</v>
      </c>
      <c r="K41" s="43"/>
      <c r="L41" s="43"/>
      <c r="N41">
        <f t="shared" si="11"/>
        <v>3</v>
      </c>
      <c r="O41" t="str">
        <f t="shared" si="12"/>
        <v>Tuesday</v>
      </c>
      <c r="P41" t="str">
        <f>VLOOKUP(DAY(A41),Paramètres!I$3:J$33,2,FALSE)</f>
        <v>4th</v>
      </c>
      <c r="Q41" t="str">
        <f>VLOOKUP(MONTH(A41),Paramètres!M$3:N$14,2,FALSE)</f>
        <v>June</v>
      </c>
      <c r="R41" t="str">
        <f t="shared" si="13"/>
        <v>4/6/2024</v>
      </c>
      <c r="S41" t="str">
        <f t="shared" si="14"/>
        <v xml:space="preserve">Today is Tuesday</v>
      </c>
      <c r="T41" s="31" t="str">
        <f t="shared" si="15"/>
        <v xml:space="preserve"> the 4th of June, 2024</v>
      </c>
      <c r="U41" t="str">
        <f>IF(C41="","",VLOOKUP(C41,ListesDeroulantes!A:B,2,FALSE)&amp;" menu")</f>
        <v xml:space="preserve">organic menu</v>
      </c>
      <c r="V41" t="str">
        <f t="shared" si="16"/>
        <v xml:space="preserve">Today, there is a organic menu:</v>
      </c>
      <c r="W41" t="str">
        <f>HMTL!B$10&amp;R41&amp;HMTL!B$12&amp;S41&amp;HMTL!B$14&amp;T41&amp;HMTL!B$16&amp;V41&amp;HMTL!B$18</f>
        <v xml:space="preserve">        &lt;!-- début d'un menu--&gt;
        &lt;div class="u-accordion-item"&gt;
          &lt;a class="u-accordion-link u-button-style u-palette-3-light-2 u-accordion-link-2" id="link-accordion-4c47"
            aria-controls="accordion-4c47" aria-selected="false"&gt;
            &lt;span class="u-accordion-link-text"&gt;4/6/2024&lt;/span&gt;&lt;span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1" s="31" t="str">
        <f>IFERROR(VLOOKUP(D41,ListesDeroulantes!C:E,3,FALSE),"")</f>
        <v xml:space="preserve">grated carrots</v>
      </c>
      <c r="Y41" s="31" t="str">
        <f>IFERROR("./images/"&amp;VLOOKUP(D41,ListesDeroulantes!C:E,2,FALSE),"")</f>
        <v>./images/carrots.png</v>
      </c>
      <c r="Z41" s="31" t="str">
        <f>IFERROR(VLOOKUP(E41,ListesDeroulantes!F:H,3,FALSE),"")</f>
        <v/>
      </c>
      <c r="AA41" s="31" t="str">
        <f>IFERROR("./images/"&amp;VLOOKUP(E41,ListesDeroulantes!F:H,2,FALSE),"")</f>
        <v/>
      </c>
      <c r="AB41" s="31" t="str">
        <f t="shared" si="17"/>
        <v xml:space="preserve">grated carrots</v>
      </c>
      <c r="AC41" t="str">
        <f>IFERROR(VLOOKUP(G41,ListesDeroulantes!I:K,3,FALSE),"")</f>
        <v>pasta</v>
      </c>
      <c r="AD41" t="str">
        <f>IFERROR("./images/"&amp;VLOOKUP(G41,ListesDeroulantes!I:K,2,FALSE),"")</f>
        <v>./images/pasta.png</v>
      </c>
      <c r="AE41" t="str">
        <f>IFERROR(VLOOKUP(H41,ListesDeroulantes!I:K,3,FALSE),"")</f>
        <v>lentils</v>
      </c>
      <c r="AF41" t="str">
        <f>IFERROR("./images/"&amp;VLOOKUP(H41,ListesDeroulantes!I:K,2,FALSE),"")</f>
        <v>./images/lentils.png</v>
      </c>
      <c r="AG41" t="str">
        <f>IFERROR(VLOOKUP(I41,ListesDeroulantes!I:K,3,FALSE),"")</f>
        <v/>
      </c>
      <c r="AH41" s="31" t="str">
        <f>IFERROR("./images/"&amp;VLOOKUP(I41,ListesDeroulantes!I:K,2,FALSE),"")</f>
        <v/>
      </c>
      <c r="AI41" t="str">
        <f t="shared" si="18"/>
        <v xml:space="preserve">pasta with lentils</v>
      </c>
      <c r="AJ41" t="str">
        <f>IFERROR(VLOOKUP(J41,ListesDeroulantes!L:N,3,FALSE),"")</f>
        <v xml:space="preserve">chocolate cake</v>
      </c>
      <c r="AK41" t="str">
        <f>IFERROR("./images/"&amp;VLOOKUP(J41,ListesDeroulantes!L:N,2,FALSE),"")</f>
        <v>./images/chocolatecake.png</v>
      </c>
      <c r="AL41" t="str">
        <f>IFERROR(VLOOKUP(K41,ListesDeroulantes!L:N,3,FALSE),"")</f>
        <v/>
      </c>
      <c r="AM41" t="str">
        <f>IFERROR("./images/"&amp;VLOOKUP(K41,ListesDeroulantes!L:N,2,FALSE),"")</f>
        <v/>
      </c>
      <c r="AN41" t="str">
        <f>IFERROR(VLOOKUP(L41,ListesDeroulantes!L:N,3,FALSE),"")</f>
        <v/>
      </c>
      <c r="AO41" s="31" t="str">
        <f>IFERROR("./images/"&amp;VLOOKUP(L41,ListesDeroulantes!L:N,2,FALSE),"")</f>
        <v/>
      </c>
      <c r="AP41" t="str">
        <f t="shared" si="19"/>
        <v xml:space="preserve">chocolate cake</v>
      </c>
      <c r="AQ41" t="str">
        <f>HMTL!B$20&amp;AB41&amp;IF(Y41&lt;&gt;"",HMTL!B$24&amp;Y41&amp;HMTL!B$26,"")&amp;IF(AA41&lt;&gt;"",HMTL!B$28&amp;AA41&amp;HMTL!B$26,"")&amp;HMTL!B$32&amp;HMTL!B$21&amp;AI41&amp;IF(AD41&lt;&gt;"",HMTL!B$24&amp;AD41&amp;HMTL!B$26,"")&amp;IF(AF41&lt;&gt;"",HMTL!B$28&amp;AF41&amp;HMTL!B$26,"")&amp;IF(AH41&lt;&gt;"",HMTL!B$30&amp;AH41&amp;HMTL!B$26,"")&amp;HMTL!B$32&amp;HMTL!B$22&amp;AP41&amp;IF(AK41&lt;&gt;"",HMTL!B$24&amp;AK41&amp;HMTL!B$26,"")&amp;IF(AM41&lt;&gt;"",HMTL!B$28&amp;AM41&amp;HMTL!B$26,"")&amp;IF(AO41&lt;&gt;"",HMTL!B$30&amp;AO41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1" s="31" t="str">
        <f>IF(A41&lt;&gt;"",W41&amp;AQ41&amp;HMTL!B$32&amp;HMTL!B$34,"")</f>
        <v xml:space="preserve">        &lt;!-- début d'un menu--&gt;
        &lt;div class="u-accordion-item"&gt;
          &lt;a class="u-accordion-link u-button-style u-palette-3-light-2 u-accordion-link-2" id="link-accordion-4c47"
            aria-controls="accordion-4c47" aria-selected="false"&gt;
            &lt;span class="u-accordion-link-text"&gt;4/6/2024&lt;/span&gt;&lt;span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1" s="32"/>
    </row>
    <row r="42" ht="14.25">
      <c r="A42" s="41">
        <v>45448</v>
      </c>
      <c r="B42" s="42">
        <f t="shared" si="10"/>
        <v>3</v>
      </c>
      <c r="C42" s="42" t="s">
        <v>96</v>
      </c>
      <c r="D42" s="42" t="s">
        <v>97</v>
      </c>
      <c r="E42" s="42"/>
      <c r="F42" s="43"/>
      <c r="G42" s="42" t="s">
        <v>98</v>
      </c>
      <c r="H42" s="43" t="s">
        <v>99</v>
      </c>
      <c r="I42" s="43"/>
      <c r="J42" s="43" t="s">
        <v>100</v>
      </c>
      <c r="K42" s="43"/>
      <c r="L42" s="43"/>
      <c r="N42">
        <f t="shared" si="11"/>
        <v>4</v>
      </c>
      <c r="O42" t="str">
        <f t="shared" si="12"/>
        <v>Wednesday</v>
      </c>
      <c r="P42" t="str">
        <f>VLOOKUP(DAY(A42),Paramètres!I$3:J$33,2,FALSE)</f>
        <v>5th</v>
      </c>
      <c r="Q42" t="str">
        <f>VLOOKUP(MONTH(A42),Paramètres!M$3:N$14,2,FALSE)</f>
        <v>June</v>
      </c>
      <c r="R42" t="str">
        <f t="shared" si="13"/>
        <v>5/6/2024</v>
      </c>
      <c r="S42" t="str">
        <f t="shared" si="14"/>
        <v xml:space="preserve">Today is Wednesday</v>
      </c>
      <c r="T42" s="31" t="str">
        <f t="shared" si="15"/>
        <v xml:space="preserve"> the 5th of June, 2024</v>
      </c>
      <c r="U42" t="str">
        <f>IF(C42="","",VLOOKUP(C42,ListesDeroulantes!A:B,2,FALSE)&amp;" menu")</f>
        <v xml:space="preserve">organic menu</v>
      </c>
      <c r="V42" t="str">
        <f t="shared" si="16"/>
        <v xml:space="preserve">Today, there is a organic menu:</v>
      </c>
      <c r="W42" t="str">
        <f>HMTL!B$10&amp;R42&amp;HMTL!B$12&amp;S42&amp;HMTL!B$14&amp;T42&amp;HMTL!B$16&amp;V42&amp;HMTL!B$18</f>
        <v xml:space="preserve">        &lt;!-- début d'un menu--&gt;
        &lt;div class="u-accordion-item"&gt;
          &lt;a class="u-accordion-link u-button-style u-palette-3-light-2 u-accordion-link-2" id="link-accordion-4c47"
            aria-controls="accordion-4c47" aria-selected="false"&gt;
            &lt;span class="u-accordion-link-text"&gt;5/6/2024&lt;/span&gt;&lt;span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2" s="31" t="str">
        <f>IFERROR(VLOOKUP(D42,ListesDeroulantes!C:E,3,FALSE),"")</f>
        <v xml:space="preserve">grated carrots</v>
      </c>
      <c r="Y42" s="31" t="str">
        <f>IFERROR("./images/"&amp;VLOOKUP(D42,ListesDeroulantes!C:E,2,FALSE),"")</f>
        <v>./images/carrots.png</v>
      </c>
      <c r="Z42" s="31" t="str">
        <f>IFERROR(VLOOKUP(E42,ListesDeroulantes!F:H,3,FALSE),"")</f>
        <v/>
      </c>
      <c r="AA42" s="31" t="str">
        <f>IFERROR("./images/"&amp;VLOOKUP(E42,ListesDeroulantes!F:H,2,FALSE),"")</f>
        <v/>
      </c>
      <c r="AB42" s="31" t="str">
        <f t="shared" si="17"/>
        <v xml:space="preserve">grated carrots</v>
      </c>
      <c r="AC42" t="str">
        <f>IFERROR(VLOOKUP(G42,ListesDeroulantes!I:K,3,FALSE),"")</f>
        <v>pasta</v>
      </c>
      <c r="AD42" t="str">
        <f>IFERROR("./images/"&amp;VLOOKUP(G42,ListesDeroulantes!I:K,2,FALSE),"")</f>
        <v>./images/pasta.png</v>
      </c>
      <c r="AE42" t="str">
        <f>IFERROR(VLOOKUP(H42,ListesDeroulantes!I:K,3,FALSE),"")</f>
        <v>lentils</v>
      </c>
      <c r="AF42" t="str">
        <f>IFERROR("./images/"&amp;VLOOKUP(H42,ListesDeroulantes!I:K,2,FALSE),"")</f>
        <v>./images/lentils.png</v>
      </c>
      <c r="AG42" t="str">
        <f>IFERROR(VLOOKUP(I42,ListesDeroulantes!I:K,3,FALSE),"")</f>
        <v/>
      </c>
      <c r="AH42" s="31" t="str">
        <f>IFERROR("./images/"&amp;VLOOKUP(I42,ListesDeroulantes!I:K,2,FALSE),"")</f>
        <v/>
      </c>
      <c r="AI42" t="str">
        <f t="shared" si="18"/>
        <v xml:space="preserve">pasta with lentils</v>
      </c>
      <c r="AJ42" t="str">
        <f>IFERROR(VLOOKUP(J42,ListesDeroulantes!L:N,3,FALSE),"")</f>
        <v xml:space="preserve">chocolate cake</v>
      </c>
      <c r="AK42" t="str">
        <f>IFERROR("./images/"&amp;VLOOKUP(J42,ListesDeroulantes!L:N,2,FALSE),"")</f>
        <v>./images/chocolatecake.png</v>
      </c>
      <c r="AL42" t="str">
        <f>IFERROR(VLOOKUP(K42,ListesDeroulantes!L:N,3,FALSE),"")</f>
        <v/>
      </c>
      <c r="AM42" t="str">
        <f>IFERROR("./images/"&amp;VLOOKUP(K42,ListesDeroulantes!L:N,2,FALSE),"")</f>
        <v/>
      </c>
      <c r="AN42" t="str">
        <f>IFERROR(VLOOKUP(L42,ListesDeroulantes!L:N,3,FALSE),"")</f>
        <v/>
      </c>
      <c r="AO42" s="31" t="str">
        <f>IFERROR("./images/"&amp;VLOOKUP(L42,ListesDeroulantes!L:N,2,FALSE),"")</f>
        <v/>
      </c>
      <c r="AP42" t="str">
        <f t="shared" si="19"/>
        <v xml:space="preserve">chocolate cake</v>
      </c>
      <c r="AQ42" t="str">
        <f>HMTL!B$20&amp;AB42&amp;IF(Y42&lt;&gt;"",HMTL!B$24&amp;Y42&amp;HMTL!B$26,"")&amp;IF(AA42&lt;&gt;"",HMTL!B$28&amp;AA42&amp;HMTL!B$26,"")&amp;HMTL!B$32&amp;HMTL!B$21&amp;AI42&amp;IF(AD42&lt;&gt;"",HMTL!B$24&amp;AD42&amp;HMTL!B$26,"")&amp;IF(AF42&lt;&gt;"",HMTL!B$28&amp;AF42&amp;HMTL!B$26,"")&amp;IF(AH42&lt;&gt;"",HMTL!B$30&amp;AH42&amp;HMTL!B$26,"")&amp;HMTL!B$32&amp;HMTL!B$22&amp;AP42&amp;IF(AK42&lt;&gt;"",HMTL!B$24&amp;AK42&amp;HMTL!B$26,"")&amp;IF(AM42&lt;&gt;"",HMTL!B$28&amp;AM42&amp;HMTL!B$26,"")&amp;IF(AO42&lt;&gt;"",HMTL!B$30&amp;AO42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2" s="31" t="str">
        <f>IF(A42&lt;&gt;"",W42&amp;AQ42&amp;HMTL!B$32&amp;HMTL!B$34,"")</f>
        <v xml:space="preserve">        &lt;!-- début d'un menu--&gt;
        &lt;div class="u-accordion-item"&gt;
          &lt;a class="u-accordion-link u-button-style u-palette-3-light-2 u-accordion-link-2" id="link-accordion-4c47"
            aria-controls="accordion-4c47" aria-selected="false"&gt;
            &lt;span class="u-accordion-link-text"&gt;5/6/2024&lt;/span&gt;&lt;span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2" s="32"/>
    </row>
    <row r="43" ht="14.25">
      <c r="A43" s="41">
        <v>45449</v>
      </c>
      <c r="B43" s="42">
        <f t="shared" si="10"/>
        <v>4</v>
      </c>
      <c r="C43" s="42" t="s">
        <v>96</v>
      </c>
      <c r="D43" s="42" t="s">
        <v>97</v>
      </c>
      <c r="E43" s="42"/>
      <c r="F43" s="43"/>
      <c r="G43" s="42" t="s">
        <v>98</v>
      </c>
      <c r="H43" s="43" t="s">
        <v>99</v>
      </c>
      <c r="I43" s="43"/>
      <c r="J43" s="43" t="s">
        <v>100</v>
      </c>
      <c r="K43" s="43"/>
      <c r="L43" s="43"/>
      <c r="N43">
        <f t="shared" si="11"/>
        <v>5</v>
      </c>
      <c r="O43" t="str">
        <f t="shared" si="12"/>
        <v>Thursday</v>
      </c>
      <c r="P43" t="str">
        <f>VLOOKUP(DAY(A43),Paramètres!I$3:J$33,2,FALSE)</f>
        <v>6th</v>
      </c>
      <c r="Q43" t="str">
        <f>VLOOKUP(MONTH(A43),Paramètres!M$3:N$14,2,FALSE)</f>
        <v>June</v>
      </c>
      <c r="R43" t="str">
        <f t="shared" si="13"/>
        <v>6/6/2024</v>
      </c>
      <c r="S43" t="str">
        <f t="shared" si="14"/>
        <v xml:space="preserve">Today is Thursday</v>
      </c>
      <c r="T43" s="31" t="str">
        <f t="shared" si="15"/>
        <v xml:space="preserve"> the 6th of June, 2024</v>
      </c>
      <c r="U43" t="str">
        <f>IF(C43="","",VLOOKUP(C43,ListesDeroulantes!A:B,2,FALSE)&amp;" menu")</f>
        <v xml:space="preserve">organic menu</v>
      </c>
      <c r="V43" t="str">
        <f t="shared" si="16"/>
        <v xml:space="preserve">Today, there is a organic menu:</v>
      </c>
      <c r="W43" t="str">
        <f>HMTL!B$10&amp;R43&amp;HMTL!B$12&amp;S43&amp;HMTL!B$14&amp;T43&amp;HMTL!B$16&amp;V43&amp;HMTL!B$18</f>
        <v xml:space="preserve">        &lt;!-- début d'un menu--&gt;
        &lt;div class="u-accordion-item"&gt;
          &lt;a class="u-accordion-link u-button-style u-palette-3-light-2 u-accordion-link-2" id="link-accordion-4c47"
            aria-controls="accordion-4c47" aria-selected="false"&gt;
            &lt;span class="u-accordion-link-text"&gt;6/6/2024&lt;/span&gt;&lt;span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3" s="31" t="str">
        <f>IFERROR(VLOOKUP(D43,ListesDeroulantes!C:E,3,FALSE),"")</f>
        <v xml:space="preserve">grated carrots</v>
      </c>
      <c r="Y43" s="31" t="str">
        <f>IFERROR("./images/"&amp;VLOOKUP(D43,ListesDeroulantes!C:E,2,FALSE),"")</f>
        <v>./images/carrots.png</v>
      </c>
      <c r="Z43" s="31" t="str">
        <f>IFERROR(VLOOKUP(E43,ListesDeroulantes!F:H,3,FALSE),"")</f>
        <v/>
      </c>
      <c r="AA43" s="31" t="str">
        <f>IFERROR("./images/"&amp;VLOOKUP(E43,ListesDeroulantes!F:H,2,FALSE),"")</f>
        <v/>
      </c>
      <c r="AB43" s="31" t="str">
        <f t="shared" si="17"/>
        <v xml:space="preserve">grated carrots</v>
      </c>
      <c r="AC43" t="str">
        <f>IFERROR(VLOOKUP(G43,ListesDeroulantes!I:K,3,FALSE),"")</f>
        <v>pasta</v>
      </c>
      <c r="AD43" t="str">
        <f>IFERROR("./images/"&amp;VLOOKUP(G43,ListesDeroulantes!I:K,2,FALSE),"")</f>
        <v>./images/pasta.png</v>
      </c>
      <c r="AE43" t="str">
        <f>IFERROR(VLOOKUP(H43,ListesDeroulantes!I:K,3,FALSE),"")</f>
        <v>lentils</v>
      </c>
      <c r="AF43" t="str">
        <f>IFERROR("./images/"&amp;VLOOKUP(H43,ListesDeroulantes!I:K,2,FALSE),"")</f>
        <v>./images/lentils.png</v>
      </c>
      <c r="AG43" t="str">
        <f>IFERROR(VLOOKUP(I43,ListesDeroulantes!I:K,3,FALSE),"")</f>
        <v/>
      </c>
      <c r="AH43" s="31" t="str">
        <f>IFERROR("./images/"&amp;VLOOKUP(I43,ListesDeroulantes!I:K,2,FALSE),"")</f>
        <v/>
      </c>
      <c r="AI43" t="str">
        <f t="shared" si="18"/>
        <v xml:space="preserve">pasta with lentils</v>
      </c>
      <c r="AJ43" t="str">
        <f>IFERROR(VLOOKUP(J43,ListesDeroulantes!L:N,3,FALSE),"")</f>
        <v xml:space="preserve">chocolate cake</v>
      </c>
      <c r="AK43" t="str">
        <f>IFERROR("./images/"&amp;VLOOKUP(J43,ListesDeroulantes!L:N,2,FALSE),"")</f>
        <v>./images/chocolatecake.png</v>
      </c>
      <c r="AL43" t="str">
        <f>IFERROR(VLOOKUP(K43,ListesDeroulantes!L:N,3,FALSE),"")</f>
        <v/>
      </c>
      <c r="AM43" t="str">
        <f>IFERROR("./images/"&amp;VLOOKUP(K43,ListesDeroulantes!L:N,2,FALSE),"")</f>
        <v/>
      </c>
      <c r="AN43" t="str">
        <f>IFERROR(VLOOKUP(L43,ListesDeroulantes!L:N,3,FALSE),"")</f>
        <v/>
      </c>
      <c r="AO43" s="31" t="str">
        <f>IFERROR("./images/"&amp;VLOOKUP(L43,ListesDeroulantes!L:N,2,FALSE),"")</f>
        <v/>
      </c>
      <c r="AP43" t="str">
        <f t="shared" si="19"/>
        <v xml:space="preserve">chocolate cake</v>
      </c>
      <c r="AQ43" t="str">
        <f>HMTL!B$20&amp;AB43&amp;IF(Y43&lt;&gt;"",HMTL!B$24&amp;Y43&amp;HMTL!B$26,"")&amp;IF(AA43&lt;&gt;"",HMTL!B$28&amp;AA43&amp;HMTL!B$26,"")&amp;HMTL!B$32&amp;HMTL!B$21&amp;AI43&amp;IF(AD43&lt;&gt;"",HMTL!B$24&amp;AD43&amp;HMTL!B$26,"")&amp;IF(AF43&lt;&gt;"",HMTL!B$28&amp;AF43&amp;HMTL!B$26,"")&amp;IF(AH43&lt;&gt;"",HMTL!B$30&amp;AH43&amp;HMTL!B$26,"")&amp;HMTL!B$32&amp;HMTL!B$22&amp;AP43&amp;IF(AK43&lt;&gt;"",HMTL!B$24&amp;AK43&amp;HMTL!B$26,"")&amp;IF(AM43&lt;&gt;"",HMTL!B$28&amp;AM43&amp;HMTL!B$26,"")&amp;IF(AO43&lt;&gt;"",HMTL!B$30&amp;AO43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3" s="31" t="str">
        <f>IF(A43&lt;&gt;"",W43&amp;AQ43&amp;HMTL!B$32&amp;HMTL!B$34,"")</f>
        <v xml:space="preserve">        &lt;!-- début d'un menu--&gt;
        &lt;div class="u-accordion-item"&gt;
          &lt;a class="u-accordion-link u-button-style u-palette-3-light-2 u-accordion-link-2" id="link-accordion-4c47"
            aria-controls="accordion-4c47" aria-selected="false"&gt;
            &lt;span class="u-accordion-link-text"&gt;6/6/2024&lt;/span&gt;&lt;span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3" s="32"/>
    </row>
    <row r="44" ht="14.25">
      <c r="A44" s="41">
        <v>45450</v>
      </c>
      <c r="B44" s="42">
        <f t="shared" si="10"/>
        <v>5</v>
      </c>
      <c r="C44" s="42" t="s">
        <v>96</v>
      </c>
      <c r="D44" s="42" t="s">
        <v>97</v>
      </c>
      <c r="E44" s="42"/>
      <c r="F44" s="43"/>
      <c r="G44" s="42" t="s">
        <v>98</v>
      </c>
      <c r="H44" s="43" t="s">
        <v>99</v>
      </c>
      <c r="I44" s="43"/>
      <c r="J44" s="43" t="s">
        <v>100</v>
      </c>
      <c r="K44" s="43"/>
      <c r="L44" s="43"/>
      <c r="N44">
        <f t="shared" si="11"/>
        <v>6</v>
      </c>
      <c r="O44" t="str">
        <f t="shared" si="12"/>
        <v>Friday</v>
      </c>
      <c r="P44" t="str">
        <f>VLOOKUP(DAY(A44),Paramètres!I$3:J$33,2,FALSE)</f>
        <v>7th</v>
      </c>
      <c r="Q44" t="str">
        <f>VLOOKUP(MONTH(A44),Paramètres!M$3:N$14,2,FALSE)</f>
        <v>June</v>
      </c>
      <c r="R44" t="str">
        <f t="shared" si="13"/>
        <v>7/6/2024</v>
      </c>
      <c r="S44" t="str">
        <f t="shared" si="14"/>
        <v xml:space="preserve">Today is Friday</v>
      </c>
      <c r="T44" s="31" t="str">
        <f t="shared" si="15"/>
        <v xml:space="preserve"> the 7th of June, 2024</v>
      </c>
      <c r="U44" t="str">
        <f>IF(C44="","",VLOOKUP(C44,ListesDeroulantes!A:B,2,FALSE)&amp;" menu")</f>
        <v xml:space="preserve">organic menu</v>
      </c>
      <c r="V44" t="str">
        <f t="shared" si="16"/>
        <v xml:space="preserve">Today, there is a organic menu:</v>
      </c>
      <c r="W44" t="str">
        <f>HMTL!B$10&amp;R44&amp;HMTL!B$12&amp;S44&amp;HMTL!B$14&amp;T44&amp;HMTL!B$16&amp;V44&amp;HMTL!B$18</f>
        <v xml:space="preserve">        &lt;!-- début d'un menu--&gt;
        &lt;div class="u-accordion-item"&gt;
          &lt;a class="u-accordion-link u-button-style u-palette-3-light-2 u-accordion-link-2" id="link-accordion-4c47"
            aria-controls="accordion-4c47" aria-selected="false"&gt;
            &lt;span class="u-accordion-link-text"&gt;7/6/2024&lt;/span&gt;&lt;span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4" s="31" t="str">
        <f>IFERROR(VLOOKUP(D44,ListesDeroulantes!C:E,3,FALSE),"")</f>
        <v xml:space="preserve">grated carrots</v>
      </c>
      <c r="Y44" s="31" t="str">
        <f>IFERROR("./images/"&amp;VLOOKUP(D44,ListesDeroulantes!C:E,2,FALSE),"")</f>
        <v>./images/carrots.png</v>
      </c>
      <c r="Z44" s="31" t="str">
        <f>IFERROR(VLOOKUP(E44,ListesDeroulantes!F:H,3,FALSE),"")</f>
        <v/>
      </c>
      <c r="AA44" s="31" t="str">
        <f>IFERROR("./images/"&amp;VLOOKUP(E44,ListesDeroulantes!F:H,2,FALSE),"")</f>
        <v/>
      </c>
      <c r="AB44" s="31" t="str">
        <f t="shared" si="17"/>
        <v xml:space="preserve">grated carrots</v>
      </c>
      <c r="AC44" t="str">
        <f>IFERROR(VLOOKUP(G44,ListesDeroulantes!I:K,3,FALSE),"")</f>
        <v>pasta</v>
      </c>
      <c r="AD44" t="str">
        <f>IFERROR("./images/"&amp;VLOOKUP(G44,ListesDeroulantes!I:K,2,FALSE),"")</f>
        <v>./images/pasta.png</v>
      </c>
      <c r="AE44" t="str">
        <f>IFERROR(VLOOKUP(H44,ListesDeroulantes!I:K,3,FALSE),"")</f>
        <v>lentils</v>
      </c>
      <c r="AF44" t="str">
        <f>IFERROR("./images/"&amp;VLOOKUP(H44,ListesDeroulantes!I:K,2,FALSE),"")</f>
        <v>./images/lentils.png</v>
      </c>
      <c r="AG44" t="str">
        <f>IFERROR(VLOOKUP(I44,ListesDeroulantes!I:K,3,FALSE),"")</f>
        <v/>
      </c>
      <c r="AH44" s="31" t="str">
        <f>IFERROR("./images/"&amp;VLOOKUP(I44,ListesDeroulantes!I:K,2,FALSE),"")</f>
        <v/>
      </c>
      <c r="AI44" t="str">
        <f t="shared" si="18"/>
        <v xml:space="preserve">pasta with lentils</v>
      </c>
      <c r="AJ44" t="str">
        <f>IFERROR(VLOOKUP(J44,ListesDeroulantes!L:N,3,FALSE),"")</f>
        <v xml:space="preserve">chocolate cake</v>
      </c>
      <c r="AK44" t="str">
        <f>IFERROR("./images/"&amp;VLOOKUP(J44,ListesDeroulantes!L:N,2,FALSE),"")</f>
        <v>./images/chocolatecake.png</v>
      </c>
      <c r="AL44" t="str">
        <f>IFERROR(VLOOKUP(K44,ListesDeroulantes!L:N,3,FALSE),"")</f>
        <v/>
      </c>
      <c r="AM44" t="str">
        <f>IFERROR("./images/"&amp;VLOOKUP(K44,ListesDeroulantes!L:N,2,FALSE),"")</f>
        <v/>
      </c>
      <c r="AN44" t="str">
        <f>IFERROR(VLOOKUP(L44,ListesDeroulantes!L:N,3,FALSE),"")</f>
        <v/>
      </c>
      <c r="AO44" s="31" t="str">
        <f>IFERROR("./images/"&amp;VLOOKUP(L44,ListesDeroulantes!L:N,2,FALSE),"")</f>
        <v/>
      </c>
      <c r="AP44" t="str">
        <f t="shared" si="19"/>
        <v xml:space="preserve">chocolate cake</v>
      </c>
      <c r="AQ44" t="str">
        <f>HMTL!B$20&amp;AB44&amp;IF(Y44&lt;&gt;"",HMTL!B$24&amp;Y44&amp;HMTL!B$26,"")&amp;IF(AA44&lt;&gt;"",HMTL!B$28&amp;AA44&amp;HMTL!B$26,"")&amp;HMTL!B$32&amp;HMTL!B$21&amp;AI44&amp;IF(AD44&lt;&gt;"",HMTL!B$24&amp;AD44&amp;HMTL!B$26,"")&amp;IF(AF44&lt;&gt;"",HMTL!B$28&amp;AF44&amp;HMTL!B$26,"")&amp;IF(AH44&lt;&gt;"",HMTL!B$30&amp;AH44&amp;HMTL!B$26,"")&amp;HMTL!B$32&amp;HMTL!B$22&amp;AP44&amp;IF(AK44&lt;&gt;"",HMTL!B$24&amp;AK44&amp;HMTL!B$26,"")&amp;IF(AM44&lt;&gt;"",HMTL!B$28&amp;AM44&amp;HMTL!B$26,"")&amp;IF(AO44&lt;&gt;"",HMTL!B$30&amp;AO44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4" s="31" t="str">
        <f>IF(A44&lt;&gt;"",W44&amp;AQ44&amp;HMTL!B$32&amp;HMTL!B$34,"")</f>
        <v xml:space="preserve">        &lt;!-- début d'un menu--&gt;
        &lt;div class="u-accordion-item"&gt;
          &lt;a class="u-accordion-link u-button-style u-palette-3-light-2 u-accordion-link-2" id="link-accordion-4c47"
            aria-controls="accordion-4c47" aria-selected="false"&gt;
            &lt;span class="u-accordion-link-text"&gt;7/6/2024&lt;/span&gt;&lt;span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4" s="32"/>
    </row>
    <row r="45" ht="14.25">
      <c r="A45" s="41">
        <v>45451</v>
      </c>
      <c r="B45" s="42">
        <f t="shared" si="10"/>
        <v>6</v>
      </c>
      <c r="C45" s="42" t="s">
        <v>96</v>
      </c>
      <c r="D45" s="42" t="s">
        <v>97</v>
      </c>
      <c r="E45" s="42"/>
      <c r="F45" s="43"/>
      <c r="G45" s="42" t="s">
        <v>98</v>
      </c>
      <c r="H45" s="43" t="s">
        <v>99</v>
      </c>
      <c r="I45" s="43"/>
      <c r="J45" s="43" t="s">
        <v>100</v>
      </c>
      <c r="K45" s="43"/>
      <c r="L45" s="43"/>
      <c r="N45">
        <f t="shared" si="11"/>
        <v>7</v>
      </c>
      <c r="O45" t="str">
        <f t="shared" si="12"/>
        <v>Saturday</v>
      </c>
      <c r="P45" t="str">
        <f>VLOOKUP(DAY(A45),Paramètres!I$3:J$33,2,FALSE)</f>
        <v>8th</v>
      </c>
      <c r="Q45" t="str">
        <f>VLOOKUP(MONTH(A45),Paramètres!M$3:N$14,2,FALSE)</f>
        <v>June</v>
      </c>
      <c r="R45" t="str">
        <f t="shared" si="13"/>
        <v>8/6/2024</v>
      </c>
      <c r="S45" t="str">
        <f t="shared" si="14"/>
        <v xml:space="preserve">Today is Saturday</v>
      </c>
      <c r="T45" s="31" t="str">
        <f t="shared" si="15"/>
        <v xml:space="preserve"> the 8th of June, 2024</v>
      </c>
      <c r="U45" t="str">
        <f>IF(C45="","",VLOOKUP(C45,ListesDeroulantes!A:B,2,FALSE)&amp;" menu")</f>
        <v xml:space="preserve">organic menu</v>
      </c>
      <c r="V45" t="str">
        <f t="shared" si="16"/>
        <v xml:space="preserve">Today, there is a organic menu:</v>
      </c>
      <c r="W45" t="str">
        <f>HMTL!B$10&amp;R45&amp;HMTL!B$12&amp;S45&amp;HMTL!B$14&amp;T45&amp;HMTL!B$16&amp;V45&amp;HMTL!B$18</f>
        <v xml:space="preserve">        &lt;!-- début d'un menu--&gt;
        &lt;div class="u-accordion-item"&gt;
          &lt;a class="u-accordion-link u-button-style u-palette-3-light-2 u-accordion-link-2" id="link-accordion-4c47"
            aria-controls="accordion-4c47" aria-selected="false"&gt;
            &lt;span class="u-accordion-link-text"&gt;8/6/2024&lt;/span&gt;&lt;span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5" s="31" t="str">
        <f>IFERROR(VLOOKUP(D45,ListesDeroulantes!C:E,3,FALSE),"")</f>
        <v xml:space="preserve">grated carrots</v>
      </c>
      <c r="Y45" s="31" t="str">
        <f>IFERROR("./images/"&amp;VLOOKUP(D45,ListesDeroulantes!C:E,2,FALSE),"")</f>
        <v>./images/carrots.png</v>
      </c>
      <c r="Z45" s="31" t="str">
        <f>IFERROR(VLOOKUP(E45,ListesDeroulantes!F:H,3,FALSE),"")</f>
        <v/>
      </c>
      <c r="AA45" s="31" t="str">
        <f>IFERROR("./images/"&amp;VLOOKUP(E45,ListesDeroulantes!F:H,2,FALSE),"")</f>
        <v/>
      </c>
      <c r="AB45" s="31" t="str">
        <f t="shared" si="17"/>
        <v xml:space="preserve">grated carrots</v>
      </c>
      <c r="AC45" t="str">
        <f>IFERROR(VLOOKUP(G45,ListesDeroulantes!I:K,3,FALSE),"")</f>
        <v>pasta</v>
      </c>
      <c r="AD45" t="str">
        <f>IFERROR("./images/"&amp;VLOOKUP(G45,ListesDeroulantes!I:K,2,FALSE),"")</f>
        <v>./images/pasta.png</v>
      </c>
      <c r="AE45" t="str">
        <f>IFERROR(VLOOKUP(H45,ListesDeroulantes!I:K,3,FALSE),"")</f>
        <v>lentils</v>
      </c>
      <c r="AF45" t="str">
        <f>IFERROR("./images/"&amp;VLOOKUP(H45,ListesDeroulantes!I:K,2,FALSE),"")</f>
        <v>./images/lentils.png</v>
      </c>
      <c r="AG45" t="str">
        <f>IFERROR(VLOOKUP(I45,ListesDeroulantes!I:K,3,FALSE),"")</f>
        <v/>
      </c>
      <c r="AH45" s="31" t="str">
        <f>IFERROR("./images/"&amp;VLOOKUP(I45,ListesDeroulantes!I:K,2,FALSE),"")</f>
        <v/>
      </c>
      <c r="AI45" t="str">
        <f t="shared" si="18"/>
        <v xml:space="preserve">pasta with lentils</v>
      </c>
      <c r="AJ45" t="str">
        <f>IFERROR(VLOOKUP(J45,ListesDeroulantes!L:N,3,FALSE),"")</f>
        <v xml:space="preserve">chocolate cake</v>
      </c>
      <c r="AK45" t="str">
        <f>IFERROR("./images/"&amp;VLOOKUP(J45,ListesDeroulantes!L:N,2,FALSE),"")</f>
        <v>./images/chocolatecake.png</v>
      </c>
      <c r="AL45" t="str">
        <f>IFERROR(VLOOKUP(K45,ListesDeroulantes!L:N,3,FALSE),"")</f>
        <v/>
      </c>
      <c r="AM45" t="str">
        <f>IFERROR("./images/"&amp;VLOOKUP(K45,ListesDeroulantes!L:N,2,FALSE),"")</f>
        <v/>
      </c>
      <c r="AN45" t="str">
        <f>IFERROR(VLOOKUP(L45,ListesDeroulantes!L:N,3,FALSE),"")</f>
        <v/>
      </c>
      <c r="AO45" s="31" t="str">
        <f>IFERROR("./images/"&amp;VLOOKUP(L45,ListesDeroulantes!L:N,2,FALSE),"")</f>
        <v/>
      </c>
      <c r="AP45" t="str">
        <f t="shared" si="19"/>
        <v xml:space="preserve">chocolate cake</v>
      </c>
      <c r="AQ45" t="str">
        <f>HMTL!B$20&amp;AB45&amp;IF(Y45&lt;&gt;"",HMTL!B$24&amp;Y45&amp;HMTL!B$26,"")&amp;IF(AA45&lt;&gt;"",HMTL!B$28&amp;AA45&amp;HMTL!B$26,"")&amp;HMTL!B$32&amp;HMTL!B$21&amp;AI45&amp;IF(AD45&lt;&gt;"",HMTL!B$24&amp;AD45&amp;HMTL!B$26,"")&amp;IF(AF45&lt;&gt;"",HMTL!B$28&amp;AF45&amp;HMTL!B$26,"")&amp;IF(AH45&lt;&gt;"",HMTL!B$30&amp;AH45&amp;HMTL!B$26,"")&amp;HMTL!B$32&amp;HMTL!B$22&amp;AP45&amp;IF(AK45&lt;&gt;"",HMTL!B$24&amp;AK45&amp;HMTL!B$26,"")&amp;IF(AM45&lt;&gt;"",HMTL!B$28&amp;AM45&amp;HMTL!B$26,"")&amp;IF(AO45&lt;&gt;"",HMTL!B$30&amp;AO45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5" s="31" t="str">
        <f>IF(A45&lt;&gt;"",W45&amp;AQ45&amp;HMTL!B$32&amp;HMTL!B$34,"")</f>
        <v xml:space="preserve">        &lt;!-- début d'un menu--&gt;
        &lt;div class="u-accordion-item"&gt;
          &lt;a class="u-accordion-link u-button-style u-palette-3-light-2 u-accordion-link-2" id="link-accordion-4c47"
            aria-controls="accordion-4c47" aria-selected="false"&gt;
            &lt;span class="u-accordion-link-text"&gt;8/6/2024&lt;/span&gt;&lt;span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5" s="32"/>
    </row>
    <row r="46" ht="14.25">
      <c r="A46" s="41">
        <v>45452</v>
      </c>
      <c r="B46" s="42">
        <f t="shared" si="10"/>
        <v>7</v>
      </c>
      <c r="C46" s="42" t="s">
        <v>96</v>
      </c>
      <c r="D46" s="42" t="s">
        <v>97</v>
      </c>
      <c r="E46" s="42"/>
      <c r="F46" s="43"/>
      <c r="G46" s="42" t="s">
        <v>98</v>
      </c>
      <c r="H46" s="43" t="s">
        <v>99</v>
      </c>
      <c r="I46" s="43"/>
      <c r="J46" s="43" t="s">
        <v>100</v>
      </c>
      <c r="K46" s="43"/>
      <c r="L46" s="43"/>
      <c r="N46">
        <f t="shared" si="11"/>
        <v>1</v>
      </c>
      <c r="O46" t="str">
        <f t="shared" si="12"/>
        <v>Sunday</v>
      </c>
      <c r="P46" t="str">
        <f>VLOOKUP(DAY(A46),Paramètres!I$3:J$33,2,FALSE)</f>
        <v>9th</v>
      </c>
      <c r="Q46" t="str">
        <f>VLOOKUP(MONTH(A46),Paramètres!M$3:N$14,2,FALSE)</f>
        <v>June</v>
      </c>
      <c r="R46" t="str">
        <f t="shared" si="13"/>
        <v>9/6/2024</v>
      </c>
      <c r="S46" t="str">
        <f t="shared" si="14"/>
        <v xml:space="preserve">Today is Sunday</v>
      </c>
      <c r="T46" s="31" t="str">
        <f t="shared" si="15"/>
        <v xml:space="preserve"> the 9th of June, 2024</v>
      </c>
      <c r="U46" t="str">
        <f>IF(C46="","",VLOOKUP(C46,ListesDeroulantes!A:B,2,FALSE)&amp;" menu")</f>
        <v xml:space="preserve">organic menu</v>
      </c>
      <c r="V46" t="str">
        <f t="shared" si="16"/>
        <v xml:space="preserve">Today, there is a organic menu:</v>
      </c>
      <c r="W46" t="str">
        <f>HMTL!B$10&amp;R46&amp;HMTL!B$12&amp;S46&amp;HMTL!B$14&amp;T46&amp;HMTL!B$16&amp;V46&amp;HMTL!B$18</f>
        <v xml:space="preserve">        &lt;!-- début d'un menu--&gt;
        &lt;div class="u-accordion-item"&gt;
          &lt;a class="u-accordion-link u-button-style u-palette-3-light-2 u-accordion-link-2" id="link-accordion-4c47"
            aria-controls="accordion-4c47" aria-selected="false"&gt;
            &lt;span class="u-accordion-link-text"&gt;9/6/2024&lt;/span&gt;&lt;span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6" s="31" t="str">
        <f>IFERROR(VLOOKUP(D46,ListesDeroulantes!C:E,3,FALSE),"")</f>
        <v xml:space="preserve">grated carrots</v>
      </c>
      <c r="Y46" s="31" t="str">
        <f>IFERROR("./images/"&amp;VLOOKUP(D46,ListesDeroulantes!C:E,2,FALSE),"")</f>
        <v>./images/carrots.png</v>
      </c>
      <c r="Z46" s="31" t="str">
        <f>IFERROR(VLOOKUP(E46,ListesDeroulantes!F:H,3,FALSE),"")</f>
        <v/>
      </c>
      <c r="AA46" s="31" t="str">
        <f>IFERROR("./images/"&amp;VLOOKUP(E46,ListesDeroulantes!F:H,2,FALSE),"")</f>
        <v/>
      </c>
      <c r="AB46" s="31" t="str">
        <f t="shared" si="17"/>
        <v xml:space="preserve">grated carrots</v>
      </c>
      <c r="AC46" t="str">
        <f>IFERROR(VLOOKUP(G46,ListesDeroulantes!I:K,3,FALSE),"")</f>
        <v>pasta</v>
      </c>
      <c r="AD46" t="str">
        <f>IFERROR("./images/"&amp;VLOOKUP(G46,ListesDeroulantes!I:K,2,FALSE),"")</f>
        <v>./images/pasta.png</v>
      </c>
      <c r="AE46" t="str">
        <f>IFERROR(VLOOKUP(H46,ListesDeroulantes!I:K,3,FALSE),"")</f>
        <v>lentils</v>
      </c>
      <c r="AF46" t="str">
        <f>IFERROR("./images/"&amp;VLOOKUP(H46,ListesDeroulantes!I:K,2,FALSE),"")</f>
        <v>./images/lentils.png</v>
      </c>
      <c r="AG46" t="str">
        <f>IFERROR(VLOOKUP(I46,ListesDeroulantes!I:K,3,FALSE),"")</f>
        <v/>
      </c>
      <c r="AH46" s="31" t="str">
        <f>IFERROR("./images/"&amp;VLOOKUP(I46,ListesDeroulantes!I:K,2,FALSE),"")</f>
        <v/>
      </c>
      <c r="AI46" t="str">
        <f t="shared" si="18"/>
        <v xml:space="preserve">pasta with lentils</v>
      </c>
      <c r="AJ46" t="str">
        <f>IFERROR(VLOOKUP(J46,ListesDeroulantes!L:N,3,FALSE),"")</f>
        <v xml:space="preserve">chocolate cake</v>
      </c>
      <c r="AK46" t="str">
        <f>IFERROR("./images/"&amp;VLOOKUP(J46,ListesDeroulantes!L:N,2,FALSE),"")</f>
        <v>./images/chocolatecake.png</v>
      </c>
      <c r="AL46" t="str">
        <f>IFERROR(VLOOKUP(K46,ListesDeroulantes!L:N,3,FALSE),"")</f>
        <v/>
      </c>
      <c r="AM46" t="str">
        <f>IFERROR("./images/"&amp;VLOOKUP(K46,ListesDeroulantes!L:N,2,FALSE),"")</f>
        <v/>
      </c>
      <c r="AN46" t="str">
        <f>IFERROR(VLOOKUP(L46,ListesDeroulantes!L:N,3,FALSE),"")</f>
        <v/>
      </c>
      <c r="AO46" s="31" t="str">
        <f>IFERROR("./images/"&amp;VLOOKUP(L46,ListesDeroulantes!L:N,2,FALSE),"")</f>
        <v/>
      </c>
      <c r="AP46" t="str">
        <f t="shared" si="19"/>
        <v xml:space="preserve">chocolate cake</v>
      </c>
      <c r="AQ46" t="str">
        <f>HMTL!B$20&amp;AB46&amp;IF(Y46&lt;&gt;"",HMTL!B$24&amp;Y46&amp;HMTL!B$26,"")&amp;IF(AA46&lt;&gt;"",HMTL!B$28&amp;AA46&amp;HMTL!B$26,"")&amp;HMTL!B$32&amp;HMTL!B$21&amp;AI46&amp;IF(AD46&lt;&gt;"",HMTL!B$24&amp;AD46&amp;HMTL!B$26,"")&amp;IF(AF46&lt;&gt;"",HMTL!B$28&amp;AF46&amp;HMTL!B$26,"")&amp;IF(AH46&lt;&gt;"",HMTL!B$30&amp;AH46&amp;HMTL!B$26,"")&amp;HMTL!B$32&amp;HMTL!B$22&amp;AP46&amp;IF(AK46&lt;&gt;"",HMTL!B$24&amp;AK46&amp;HMTL!B$26,"")&amp;IF(AM46&lt;&gt;"",HMTL!B$28&amp;AM46&amp;HMTL!B$26,"")&amp;IF(AO46&lt;&gt;"",HMTL!B$30&amp;AO46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6" s="31" t="str">
        <f>IF(A46&lt;&gt;"",W46&amp;AQ46&amp;HMTL!B$32&amp;HMTL!B$34,"")</f>
        <v xml:space="preserve">        &lt;!-- début d'un menu--&gt;
        &lt;div class="u-accordion-item"&gt;
          &lt;a class="u-accordion-link u-button-style u-palette-3-light-2 u-accordion-link-2" id="link-accordion-4c47"
            aria-controls="accordion-4c47" aria-selected="false"&gt;
            &lt;span class="u-accordion-link-text"&gt;9/6/2024&lt;/span&gt;&lt;span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6" s="32"/>
    </row>
    <row r="47" ht="14.25">
      <c r="A47" s="41">
        <v>45453</v>
      </c>
      <c r="B47" s="42">
        <f t="shared" si="10"/>
        <v>1</v>
      </c>
      <c r="C47" s="42" t="s">
        <v>96</v>
      </c>
      <c r="D47" s="42" t="s">
        <v>97</v>
      </c>
      <c r="E47" s="42"/>
      <c r="F47" s="43"/>
      <c r="G47" s="42" t="s">
        <v>98</v>
      </c>
      <c r="H47" s="43" t="s">
        <v>99</v>
      </c>
      <c r="I47" s="43"/>
      <c r="J47" s="43" t="s">
        <v>100</v>
      </c>
      <c r="K47" s="43"/>
      <c r="L47" s="43"/>
      <c r="N47">
        <f t="shared" si="11"/>
        <v>2</v>
      </c>
      <c r="O47" t="str">
        <f t="shared" si="12"/>
        <v>Monday</v>
      </c>
      <c r="P47" t="str">
        <f>VLOOKUP(DAY(A47),Paramètres!I$3:J$33,2,FALSE)</f>
        <v>10th</v>
      </c>
      <c r="Q47" t="str">
        <f>VLOOKUP(MONTH(A47),Paramètres!M$3:N$14,2,FALSE)</f>
        <v>June</v>
      </c>
      <c r="R47" t="str">
        <f t="shared" si="13"/>
        <v>10/6/2024</v>
      </c>
      <c r="S47" t="str">
        <f t="shared" si="14"/>
        <v xml:space="preserve">Today is Monday</v>
      </c>
      <c r="T47" s="31" t="str">
        <f t="shared" si="15"/>
        <v xml:space="preserve"> the 10th of June, 2024</v>
      </c>
      <c r="U47" t="str">
        <f>IF(C47="","",VLOOKUP(C47,ListesDeroulantes!A:B,2,FALSE)&amp;" menu")</f>
        <v xml:space="preserve">organic menu</v>
      </c>
      <c r="V47" t="str">
        <f t="shared" si="16"/>
        <v xml:space="preserve">Today, there is a organic menu:</v>
      </c>
      <c r="W47" t="str">
        <f>HMTL!B$10&amp;R47&amp;HMTL!B$12&amp;S47&amp;HMTL!B$14&amp;T47&amp;HMTL!B$16&amp;V47&amp;HMTL!B$18</f>
        <v xml:space="preserve">        &lt;!-- début d'un menu--&gt;
        &lt;div class="u-accordion-item"&gt;
          &lt;a class="u-accordion-link u-button-style u-palette-3-light-2 u-accordion-link-2" id="link-accordion-4c47"
            aria-controls="accordion-4c47" aria-selected="false"&gt;
            &lt;span class="u-accordion-link-text"&gt;10/6/2024&lt;/span&gt;&lt;span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7" s="31" t="str">
        <f>IFERROR(VLOOKUP(D47,ListesDeroulantes!C:E,3,FALSE),"")</f>
        <v xml:space="preserve">grated carrots</v>
      </c>
      <c r="Y47" s="31" t="str">
        <f>IFERROR("./images/"&amp;VLOOKUP(D47,ListesDeroulantes!C:E,2,FALSE),"")</f>
        <v>./images/carrots.png</v>
      </c>
      <c r="Z47" s="31" t="str">
        <f>IFERROR(VLOOKUP(E47,ListesDeroulantes!F:H,3,FALSE),"")</f>
        <v/>
      </c>
      <c r="AA47" s="31" t="str">
        <f>IFERROR("./images/"&amp;VLOOKUP(E47,ListesDeroulantes!F:H,2,FALSE),"")</f>
        <v/>
      </c>
      <c r="AB47" s="31" t="str">
        <f t="shared" si="17"/>
        <v xml:space="preserve">grated carrots</v>
      </c>
      <c r="AC47" t="str">
        <f>IFERROR(VLOOKUP(G47,ListesDeroulantes!I:K,3,FALSE),"")</f>
        <v>pasta</v>
      </c>
      <c r="AD47" t="str">
        <f>IFERROR("./images/"&amp;VLOOKUP(G47,ListesDeroulantes!I:K,2,FALSE),"")</f>
        <v>./images/pasta.png</v>
      </c>
      <c r="AE47" t="str">
        <f>IFERROR(VLOOKUP(H47,ListesDeroulantes!I:K,3,FALSE),"")</f>
        <v>lentils</v>
      </c>
      <c r="AF47" t="str">
        <f>IFERROR("./images/"&amp;VLOOKUP(H47,ListesDeroulantes!I:K,2,FALSE),"")</f>
        <v>./images/lentils.png</v>
      </c>
      <c r="AG47" t="str">
        <f>IFERROR(VLOOKUP(I47,ListesDeroulantes!I:K,3,FALSE),"")</f>
        <v/>
      </c>
      <c r="AH47" s="31" t="str">
        <f>IFERROR("./images/"&amp;VLOOKUP(I47,ListesDeroulantes!I:K,2,FALSE),"")</f>
        <v/>
      </c>
      <c r="AI47" t="str">
        <f t="shared" si="18"/>
        <v xml:space="preserve">pasta with lentils</v>
      </c>
      <c r="AJ47" t="str">
        <f>IFERROR(VLOOKUP(J47,ListesDeroulantes!L:N,3,FALSE),"")</f>
        <v xml:space="preserve">chocolate cake</v>
      </c>
      <c r="AK47" t="str">
        <f>IFERROR("./images/"&amp;VLOOKUP(J47,ListesDeroulantes!L:N,2,FALSE),"")</f>
        <v>./images/chocolatecake.png</v>
      </c>
      <c r="AL47" t="str">
        <f>IFERROR(VLOOKUP(K47,ListesDeroulantes!L:N,3,FALSE),"")</f>
        <v/>
      </c>
      <c r="AM47" t="str">
        <f>IFERROR("./images/"&amp;VLOOKUP(K47,ListesDeroulantes!L:N,2,FALSE),"")</f>
        <v/>
      </c>
      <c r="AN47" t="str">
        <f>IFERROR(VLOOKUP(L47,ListesDeroulantes!L:N,3,FALSE),"")</f>
        <v/>
      </c>
      <c r="AO47" s="31" t="str">
        <f>IFERROR("./images/"&amp;VLOOKUP(L47,ListesDeroulantes!L:N,2,FALSE),"")</f>
        <v/>
      </c>
      <c r="AP47" t="str">
        <f t="shared" si="19"/>
        <v xml:space="preserve">chocolate cake</v>
      </c>
      <c r="AQ47" t="str">
        <f>HMTL!B$20&amp;AB47&amp;IF(Y47&lt;&gt;"",HMTL!B$24&amp;Y47&amp;HMTL!B$26,"")&amp;IF(AA47&lt;&gt;"",HMTL!B$28&amp;AA47&amp;HMTL!B$26,"")&amp;HMTL!B$32&amp;HMTL!B$21&amp;AI47&amp;IF(AD47&lt;&gt;"",HMTL!B$24&amp;AD47&amp;HMTL!B$26,"")&amp;IF(AF47&lt;&gt;"",HMTL!B$28&amp;AF47&amp;HMTL!B$26,"")&amp;IF(AH47&lt;&gt;"",HMTL!B$30&amp;AH47&amp;HMTL!B$26,"")&amp;HMTL!B$32&amp;HMTL!B$22&amp;AP47&amp;IF(AK47&lt;&gt;"",HMTL!B$24&amp;AK47&amp;HMTL!B$26,"")&amp;IF(AM47&lt;&gt;"",HMTL!B$28&amp;AM47&amp;HMTL!B$26,"")&amp;IF(AO47&lt;&gt;"",HMTL!B$30&amp;AO47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7" s="31" t="str">
        <f>IF(A47&lt;&gt;"",W47&amp;AQ47&amp;HMTL!B$32&amp;HMTL!B$34,"")</f>
        <v xml:space="preserve">        &lt;!-- début d'un menu--&gt;
        &lt;div class="u-accordion-item"&gt;
          &lt;a class="u-accordion-link u-button-style u-palette-3-light-2 u-accordion-link-2" id="link-accordion-4c47"
            aria-controls="accordion-4c47" aria-selected="false"&gt;
            &lt;span class="u-accordion-link-text"&gt;10/6/2024&lt;/span&gt;&lt;span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7" s="32"/>
    </row>
    <row r="48" ht="14.25">
      <c r="A48" s="41">
        <v>45454</v>
      </c>
      <c r="B48" s="42">
        <f t="shared" si="10"/>
        <v>2</v>
      </c>
      <c r="C48" s="42" t="s">
        <v>96</v>
      </c>
      <c r="D48" s="42" t="s">
        <v>97</v>
      </c>
      <c r="E48" s="42"/>
      <c r="F48" s="43"/>
      <c r="G48" s="42" t="s">
        <v>98</v>
      </c>
      <c r="H48" s="43" t="s">
        <v>99</v>
      </c>
      <c r="I48" s="43"/>
      <c r="J48" s="43" t="s">
        <v>100</v>
      </c>
      <c r="K48" s="43"/>
      <c r="L48" s="43"/>
      <c r="N48">
        <f t="shared" si="11"/>
        <v>3</v>
      </c>
      <c r="O48" t="str">
        <f t="shared" si="12"/>
        <v>Tuesday</v>
      </c>
      <c r="P48" t="str">
        <f>VLOOKUP(DAY(A48),Paramètres!I$3:J$33,2,FALSE)</f>
        <v>11th</v>
      </c>
      <c r="Q48" t="str">
        <f>VLOOKUP(MONTH(A48),Paramètres!M$3:N$14,2,FALSE)</f>
        <v>June</v>
      </c>
      <c r="R48" t="str">
        <f t="shared" si="13"/>
        <v>11/6/2024</v>
      </c>
      <c r="S48" t="str">
        <f t="shared" si="14"/>
        <v xml:space="preserve">Today is Tuesday</v>
      </c>
      <c r="T48" s="31" t="str">
        <f t="shared" si="15"/>
        <v xml:space="preserve"> the 11th of June, 2024</v>
      </c>
      <c r="U48" t="str">
        <f>IF(C48="","",VLOOKUP(C48,ListesDeroulantes!A:B,2,FALSE)&amp;" menu")</f>
        <v xml:space="preserve">organic menu</v>
      </c>
      <c r="V48" t="str">
        <f t="shared" si="16"/>
        <v xml:space="preserve">Today, there is a organic menu:</v>
      </c>
      <c r="W48" t="str">
        <f>HMTL!B$10&amp;R48&amp;HMTL!B$12&amp;S48&amp;HMTL!B$14&amp;T48&amp;HMTL!B$16&amp;V48&amp;HMTL!B$18</f>
        <v xml:space="preserve">        &lt;!-- début d'un menu--&gt;
        &lt;div class="u-accordion-item"&gt;
          &lt;a class="u-accordion-link u-button-style u-palette-3-light-2 u-accordion-link-2" id="link-accordion-4c47"
            aria-controls="accordion-4c47" aria-selected="false"&gt;
            &lt;span class="u-accordion-link-text"&gt;11/6/2024&lt;/span&gt;&lt;span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11th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8" s="31" t="str">
        <f>IFERROR(VLOOKUP(D48,ListesDeroulantes!C:E,3,FALSE),"")</f>
        <v xml:space="preserve">grated carrots</v>
      </c>
      <c r="Y48" s="31" t="str">
        <f>IFERROR("./images/"&amp;VLOOKUP(D48,ListesDeroulantes!C:E,2,FALSE),"")</f>
        <v>./images/carrots.png</v>
      </c>
      <c r="Z48" s="31" t="str">
        <f>IFERROR(VLOOKUP(E48,ListesDeroulantes!F:H,3,FALSE),"")</f>
        <v/>
      </c>
      <c r="AA48" s="31" t="str">
        <f>IFERROR("./images/"&amp;VLOOKUP(E48,ListesDeroulantes!F:H,2,FALSE),"")</f>
        <v/>
      </c>
      <c r="AB48" s="31" t="str">
        <f t="shared" si="17"/>
        <v xml:space="preserve">grated carrots</v>
      </c>
      <c r="AC48" t="str">
        <f>IFERROR(VLOOKUP(G48,ListesDeroulantes!I:K,3,FALSE),"")</f>
        <v>pasta</v>
      </c>
      <c r="AD48" t="str">
        <f>IFERROR("./images/"&amp;VLOOKUP(G48,ListesDeroulantes!I:K,2,FALSE),"")</f>
        <v>./images/pasta.png</v>
      </c>
      <c r="AE48" t="str">
        <f>IFERROR(VLOOKUP(H48,ListesDeroulantes!I:K,3,FALSE),"")</f>
        <v>lentils</v>
      </c>
      <c r="AF48" t="str">
        <f>IFERROR("./images/"&amp;VLOOKUP(H48,ListesDeroulantes!I:K,2,FALSE),"")</f>
        <v>./images/lentils.png</v>
      </c>
      <c r="AG48" t="str">
        <f>IFERROR(VLOOKUP(I48,ListesDeroulantes!I:K,3,FALSE),"")</f>
        <v/>
      </c>
      <c r="AH48" s="31" t="str">
        <f>IFERROR("./images/"&amp;VLOOKUP(I48,ListesDeroulantes!I:K,2,FALSE),"")</f>
        <v/>
      </c>
      <c r="AI48" t="str">
        <f t="shared" si="18"/>
        <v xml:space="preserve">pasta with lentils</v>
      </c>
      <c r="AJ48" t="str">
        <f>IFERROR(VLOOKUP(J48,ListesDeroulantes!L:N,3,FALSE),"")</f>
        <v xml:space="preserve">chocolate cake</v>
      </c>
      <c r="AK48" t="str">
        <f>IFERROR("./images/"&amp;VLOOKUP(J48,ListesDeroulantes!L:N,2,FALSE),"")</f>
        <v>./images/chocolatecake.png</v>
      </c>
      <c r="AL48" t="str">
        <f>IFERROR(VLOOKUP(K48,ListesDeroulantes!L:N,3,FALSE),"")</f>
        <v/>
      </c>
      <c r="AM48" t="str">
        <f>IFERROR("./images/"&amp;VLOOKUP(K48,ListesDeroulantes!L:N,2,FALSE),"")</f>
        <v/>
      </c>
      <c r="AN48" t="str">
        <f>IFERROR(VLOOKUP(L48,ListesDeroulantes!L:N,3,FALSE),"")</f>
        <v/>
      </c>
      <c r="AO48" s="31" t="str">
        <f>IFERROR("./images/"&amp;VLOOKUP(L48,ListesDeroulantes!L:N,2,FALSE),"")</f>
        <v/>
      </c>
      <c r="AP48" t="str">
        <f t="shared" si="19"/>
        <v xml:space="preserve">chocolate cake</v>
      </c>
      <c r="AQ48" t="str">
        <f>HMTL!B$20&amp;AB48&amp;IF(Y48&lt;&gt;"",HMTL!B$24&amp;Y48&amp;HMTL!B$26,"")&amp;IF(AA48&lt;&gt;"",HMTL!B$28&amp;AA48&amp;HMTL!B$26,"")&amp;HMTL!B$32&amp;HMTL!B$21&amp;AI48&amp;IF(AD48&lt;&gt;"",HMTL!B$24&amp;AD48&amp;HMTL!B$26,"")&amp;IF(AF48&lt;&gt;"",HMTL!B$28&amp;AF48&amp;HMTL!B$26,"")&amp;IF(AH48&lt;&gt;"",HMTL!B$30&amp;AH48&amp;HMTL!B$26,"")&amp;HMTL!B$32&amp;HMTL!B$22&amp;AP48&amp;IF(AK48&lt;&gt;"",HMTL!B$24&amp;AK48&amp;HMTL!B$26,"")&amp;IF(AM48&lt;&gt;"",HMTL!B$28&amp;AM48&amp;HMTL!B$26,"")&amp;IF(AO48&lt;&gt;"",HMTL!B$30&amp;AO48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8" s="31" t="str">
        <f>IF(A48&lt;&gt;"",W48&amp;AQ48&amp;HMTL!B$32&amp;HMTL!B$34,"")</f>
        <v xml:space="preserve">        &lt;!-- début d'un menu--&gt;
        &lt;div class="u-accordion-item"&gt;
          &lt;a class="u-accordion-link u-button-style u-palette-3-light-2 u-accordion-link-2" id="link-accordion-4c47"
            aria-controls="accordion-4c47" aria-selected="false"&gt;
            &lt;span class="u-accordion-link-text"&gt;11/6/2024&lt;/span&gt;&lt;span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11th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8" s="32"/>
    </row>
    <row r="49" ht="14.25">
      <c r="A49" s="41">
        <v>45455</v>
      </c>
      <c r="B49" s="42">
        <f t="shared" si="10"/>
        <v>3</v>
      </c>
      <c r="C49" s="42" t="s">
        <v>96</v>
      </c>
      <c r="D49" s="42" t="s">
        <v>97</v>
      </c>
      <c r="E49" s="42"/>
      <c r="F49" s="43"/>
      <c r="G49" s="42" t="s">
        <v>98</v>
      </c>
      <c r="H49" s="43" t="s">
        <v>99</v>
      </c>
      <c r="I49" s="43"/>
      <c r="J49" s="43" t="s">
        <v>100</v>
      </c>
      <c r="K49" s="43"/>
      <c r="L49" s="43"/>
      <c r="N49">
        <f t="shared" si="11"/>
        <v>4</v>
      </c>
      <c r="O49" t="str">
        <f t="shared" si="12"/>
        <v>Wednesday</v>
      </c>
      <c r="P49" t="str">
        <f>VLOOKUP(DAY(A49),Paramètres!I$3:J$33,2,FALSE)</f>
        <v>12th</v>
      </c>
      <c r="Q49" t="str">
        <f>VLOOKUP(MONTH(A49),Paramètres!M$3:N$14,2,FALSE)</f>
        <v>June</v>
      </c>
      <c r="R49" t="str">
        <f t="shared" si="13"/>
        <v>12/6/2024</v>
      </c>
      <c r="S49" t="str">
        <f t="shared" si="14"/>
        <v xml:space="preserve">Today is Wednesday</v>
      </c>
      <c r="T49" s="31" t="str">
        <f t="shared" si="15"/>
        <v xml:space="preserve"> the 12th of June, 2024</v>
      </c>
      <c r="U49" t="str">
        <f>IF(C49="","",VLOOKUP(C49,ListesDeroulantes!A:B,2,FALSE)&amp;" menu")</f>
        <v xml:space="preserve">organic menu</v>
      </c>
      <c r="V49" t="str">
        <f t="shared" si="16"/>
        <v xml:space="preserve">Today, there is a organic menu:</v>
      </c>
      <c r="W49" t="str">
        <f>HMTL!B$10&amp;R49&amp;HMTL!B$12&amp;S49&amp;HMTL!B$14&amp;T49&amp;HMTL!B$16&amp;V49&amp;HMTL!B$18</f>
        <v xml:space="preserve">        &lt;!-- début d'un menu--&gt;
        &lt;div class="u-accordion-item"&gt;
          &lt;a class="u-accordion-link u-button-style u-palette-3-light-2 u-accordion-link-2" id="link-accordion-4c47"
            aria-controls="accordion-4c47" aria-selected="false"&gt;
            &lt;span class="u-accordion-link-text"&gt;12/6/2024&lt;/span&gt;&lt;span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12th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9" s="31" t="str">
        <f>IFERROR(VLOOKUP(D49,ListesDeroulantes!C:E,3,FALSE),"")</f>
        <v xml:space="preserve">grated carrots</v>
      </c>
      <c r="Y49" s="31" t="str">
        <f>IFERROR("./images/"&amp;VLOOKUP(D49,ListesDeroulantes!C:E,2,FALSE),"")</f>
        <v>./images/carrots.png</v>
      </c>
      <c r="Z49" s="31" t="str">
        <f>IFERROR(VLOOKUP(E49,ListesDeroulantes!F:H,3,FALSE),"")</f>
        <v/>
      </c>
      <c r="AA49" s="31" t="str">
        <f>IFERROR("./images/"&amp;VLOOKUP(E49,ListesDeroulantes!F:H,2,FALSE),"")</f>
        <v/>
      </c>
      <c r="AB49" s="31" t="str">
        <f t="shared" si="17"/>
        <v xml:space="preserve">grated carrots</v>
      </c>
      <c r="AC49" t="str">
        <f>IFERROR(VLOOKUP(G49,ListesDeroulantes!I:K,3,FALSE),"")</f>
        <v>pasta</v>
      </c>
      <c r="AD49" t="str">
        <f>IFERROR("./images/"&amp;VLOOKUP(G49,ListesDeroulantes!I:K,2,FALSE),"")</f>
        <v>./images/pasta.png</v>
      </c>
      <c r="AE49" t="str">
        <f>IFERROR(VLOOKUP(H49,ListesDeroulantes!I:K,3,FALSE),"")</f>
        <v>lentils</v>
      </c>
      <c r="AF49" t="str">
        <f>IFERROR("./images/"&amp;VLOOKUP(H49,ListesDeroulantes!I:K,2,FALSE),"")</f>
        <v>./images/lentils.png</v>
      </c>
      <c r="AG49" t="str">
        <f>IFERROR(VLOOKUP(I49,ListesDeroulantes!I:K,3,FALSE),"")</f>
        <v/>
      </c>
      <c r="AH49" s="31" t="str">
        <f>IFERROR("./images/"&amp;VLOOKUP(I49,ListesDeroulantes!I:K,2,FALSE),"")</f>
        <v/>
      </c>
      <c r="AI49" t="str">
        <f t="shared" si="18"/>
        <v xml:space="preserve">pasta with lentils</v>
      </c>
      <c r="AJ49" t="str">
        <f>IFERROR(VLOOKUP(J49,ListesDeroulantes!L:N,3,FALSE),"")</f>
        <v xml:space="preserve">chocolate cake</v>
      </c>
      <c r="AK49" t="str">
        <f>IFERROR("./images/"&amp;VLOOKUP(J49,ListesDeroulantes!L:N,2,FALSE),"")</f>
        <v>./images/chocolatecake.png</v>
      </c>
      <c r="AL49" t="str">
        <f>IFERROR(VLOOKUP(K49,ListesDeroulantes!L:N,3,FALSE),"")</f>
        <v/>
      </c>
      <c r="AM49" t="str">
        <f>IFERROR("./images/"&amp;VLOOKUP(K49,ListesDeroulantes!L:N,2,FALSE),"")</f>
        <v/>
      </c>
      <c r="AN49" t="str">
        <f>IFERROR(VLOOKUP(L49,ListesDeroulantes!L:N,3,FALSE),"")</f>
        <v/>
      </c>
      <c r="AO49" s="31" t="str">
        <f>IFERROR("./images/"&amp;VLOOKUP(L49,ListesDeroulantes!L:N,2,FALSE),"")</f>
        <v/>
      </c>
      <c r="AP49" t="str">
        <f t="shared" si="19"/>
        <v xml:space="preserve">chocolate cake</v>
      </c>
      <c r="AQ49" t="str">
        <f>HMTL!B$20&amp;AB49&amp;IF(Y49&lt;&gt;"",HMTL!B$24&amp;Y49&amp;HMTL!B$26,"")&amp;IF(AA49&lt;&gt;"",HMTL!B$28&amp;AA49&amp;HMTL!B$26,"")&amp;HMTL!B$32&amp;HMTL!B$21&amp;AI49&amp;IF(AD49&lt;&gt;"",HMTL!B$24&amp;AD49&amp;HMTL!B$26,"")&amp;IF(AF49&lt;&gt;"",HMTL!B$28&amp;AF49&amp;HMTL!B$26,"")&amp;IF(AH49&lt;&gt;"",HMTL!B$30&amp;AH49&amp;HMTL!B$26,"")&amp;HMTL!B$32&amp;HMTL!B$22&amp;AP49&amp;IF(AK49&lt;&gt;"",HMTL!B$24&amp;AK49&amp;HMTL!B$26,"")&amp;IF(AM49&lt;&gt;"",HMTL!B$28&amp;AM49&amp;HMTL!B$26,"")&amp;IF(AO49&lt;&gt;"",HMTL!B$30&amp;AO49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9" s="31" t="str">
        <f>IF(A49&lt;&gt;"",W49&amp;AQ49&amp;HMTL!B$32&amp;HMTL!B$34,"")</f>
        <v xml:space="preserve">        &lt;!-- début d'un menu--&gt;
        &lt;div class="u-accordion-item"&gt;
          &lt;a class="u-accordion-link u-button-style u-palette-3-light-2 u-accordion-link-2" id="link-accordion-4c47"
            aria-controls="accordion-4c47" aria-selected="false"&gt;
            &lt;span class="u-accordion-link-text"&gt;12/6/2024&lt;/span&gt;&lt;span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12th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9" s="32"/>
    </row>
    <row r="50" ht="14.25">
      <c r="A50" s="41">
        <v>45456</v>
      </c>
      <c r="B50" s="42">
        <f t="shared" si="10"/>
        <v>4</v>
      </c>
      <c r="C50" s="42" t="s">
        <v>96</v>
      </c>
      <c r="D50" s="42" t="s">
        <v>97</v>
      </c>
      <c r="E50" s="42"/>
      <c r="F50" s="43"/>
      <c r="G50" s="42" t="s">
        <v>98</v>
      </c>
      <c r="H50" s="43" t="s">
        <v>99</v>
      </c>
      <c r="I50" s="43"/>
      <c r="J50" s="43" t="s">
        <v>100</v>
      </c>
      <c r="K50" s="43"/>
      <c r="L50" s="43"/>
      <c r="N50">
        <f t="shared" si="11"/>
        <v>5</v>
      </c>
      <c r="O50" t="str">
        <f t="shared" si="12"/>
        <v>Thursday</v>
      </c>
      <c r="P50" t="str">
        <f>VLOOKUP(DAY(A50),Paramètres!I$3:J$33,2,FALSE)</f>
        <v>13th</v>
      </c>
      <c r="Q50" t="str">
        <f>VLOOKUP(MONTH(A50),Paramètres!M$3:N$14,2,FALSE)</f>
        <v>June</v>
      </c>
      <c r="R50" t="str">
        <f t="shared" si="13"/>
        <v>13/6/2024</v>
      </c>
      <c r="S50" t="str">
        <f t="shared" si="14"/>
        <v xml:space="preserve">Today is Thursday</v>
      </c>
      <c r="T50" s="31" t="str">
        <f t="shared" si="15"/>
        <v xml:space="preserve"> the 13th of June, 2024</v>
      </c>
      <c r="U50" t="str">
        <f>IF(C50="","",VLOOKUP(C50,ListesDeroulantes!A:B,2,FALSE)&amp;" menu")</f>
        <v xml:space="preserve">organic menu</v>
      </c>
      <c r="V50" t="str">
        <f t="shared" si="16"/>
        <v xml:space="preserve">Today, there is a organic menu:</v>
      </c>
      <c r="W50" t="str">
        <f>HMTL!B$10&amp;R50&amp;HMTL!B$12&amp;S50&amp;HMTL!B$14&amp;T50&amp;HMTL!B$16&amp;V50&amp;HMTL!B$18</f>
        <v xml:space="preserve">        &lt;!-- début d'un menu--&gt;
        &lt;div class="u-accordion-item"&gt;
          &lt;a class="u-accordion-link u-button-style u-palette-3-light-2 u-accordion-link-2" id="link-accordion-4c47"
            aria-controls="accordion-4c47" aria-selected="false"&gt;
            &lt;span class="u-accordion-link-text"&gt;13/6/2024&lt;/span&gt;&lt;span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13th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0" s="31" t="str">
        <f>IFERROR(VLOOKUP(D50,ListesDeroulantes!C:E,3,FALSE),"")</f>
        <v xml:space="preserve">grated carrots</v>
      </c>
      <c r="Y50" s="31" t="str">
        <f>IFERROR("./images/"&amp;VLOOKUP(D50,ListesDeroulantes!C:E,2,FALSE),"")</f>
        <v>./images/carrots.png</v>
      </c>
      <c r="Z50" s="31" t="str">
        <f>IFERROR(VLOOKUP(E50,ListesDeroulantes!F:H,3,FALSE),"")</f>
        <v/>
      </c>
      <c r="AA50" s="31" t="str">
        <f>IFERROR("./images/"&amp;VLOOKUP(E50,ListesDeroulantes!F:H,2,FALSE),"")</f>
        <v/>
      </c>
      <c r="AB50" s="31" t="str">
        <f t="shared" si="17"/>
        <v xml:space="preserve">grated carrots</v>
      </c>
      <c r="AC50" t="str">
        <f>IFERROR(VLOOKUP(G50,ListesDeroulantes!I:K,3,FALSE),"")</f>
        <v>pasta</v>
      </c>
      <c r="AD50" t="str">
        <f>IFERROR("./images/"&amp;VLOOKUP(G50,ListesDeroulantes!I:K,2,FALSE),"")</f>
        <v>./images/pasta.png</v>
      </c>
      <c r="AE50" t="str">
        <f>IFERROR(VLOOKUP(H50,ListesDeroulantes!I:K,3,FALSE),"")</f>
        <v>lentils</v>
      </c>
      <c r="AF50" t="str">
        <f>IFERROR("./images/"&amp;VLOOKUP(H50,ListesDeroulantes!I:K,2,FALSE),"")</f>
        <v>./images/lentils.png</v>
      </c>
      <c r="AG50" t="str">
        <f>IFERROR(VLOOKUP(I50,ListesDeroulantes!I:K,3,FALSE),"")</f>
        <v/>
      </c>
      <c r="AH50" s="31" t="str">
        <f>IFERROR("./images/"&amp;VLOOKUP(I50,ListesDeroulantes!I:K,2,FALSE),"")</f>
        <v/>
      </c>
      <c r="AI50" t="str">
        <f t="shared" si="18"/>
        <v xml:space="preserve">pasta with lentils</v>
      </c>
      <c r="AJ50" t="str">
        <f>IFERROR(VLOOKUP(J50,ListesDeroulantes!L:N,3,FALSE),"")</f>
        <v xml:space="preserve">chocolate cake</v>
      </c>
      <c r="AK50" t="str">
        <f>IFERROR("./images/"&amp;VLOOKUP(J50,ListesDeroulantes!L:N,2,FALSE),"")</f>
        <v>./images/chocolatecake.png</v>
      </c>
      <c r="AL50" t="str">
        <f>IFERROR(VLOOKUP(K50,ListesDeroulantes!L:N,3,FALSE),"")</f>
        <v/>
      </c>
      <c r="AM50" t="str">
        <f>IFERROR("./images/"&amp;VLOOKUP(K50,ListesDeroulantes!L:N,2,FALSE),"")</f>
        <v/>
      </c>
      <c r="AN50" t="str">
        <f>IFERROR(VLOOKUP(L50,ListesDeroulantes!L:N,3,FALSE),"")</f>
        <v/>
      </c>
      <c r="AO50" s="31" t="str">
        <f>IFERROR("./images/"&amp;VLOOKUP(L50,ListesDeroulantes!L:N,2,FALSE),"")</f>
        <v/>
      </c>
      <c r="AP50" t="str">
        <f t="shared" si="19"/>
        <v xml:space="preserve">chocolate cake</v>
      </c>
      <c r="AQ50" t="str">
        <f>HMTL!B$20&amp;AB50&amp;IF(Y50&lt;&gt;"",HMTL!B$24&amp;Y50&amp;HMTL!B$26,"")&amp;IF(AA50&lt;&gt;"",HMTL!B$28&amp;AA50&amp;HMTL!B$26,"")&amp;HMTL!B$32&amp;HMTL!B$21&amp;AI50&amp;IF(AD50&lt;&gt;"",HMTL!B$24&amp;AD50&amp;HMTL!B$26,"")&amp;IF(AF50&lt;&gt;"",HMTL!B$28&amp;AF50&amp;HMTL!B$26,"")&amp;IF(AH50&lt;&gt;"",HMTL!B$30&amp;AH50&amp;HMTL!B$26,"")&amp;HMTL!B$32&amp;HMTL!B$22&amp;AP50&amp;IF(AK50&lt;&gt;"",HMTL!B$24&amp;AK50&amp;HMTL!B$26,"")&amp;IF(AM50&lt;&gt;"",HMTL!B$28&amp;AM50&amp;HMTL!B$26,"")&amp;IF(AO50&lt;&gt;"",HMTL!B$30&amp;AO50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0" s="31" t="str">
        <f>IF(A50&lt;&gt;"",W50&amp;AQ50&amp;HMTL!B$32&amp;HMTL!B$34,"")</f>
        <v xml:space="preserve">        &lt;!-- début d'un menu--&gt;
        &lt;div class="u-accordion-item"&gt;
          &lt;a class="u-accordion-link u-button-style u-palette-3-light-2 u-accordion-link-2" id="link-accordion-4c47"
            aria-controls="accordion-4c47" aria-selected="false"&gt;
            &lt;span class="u-accordion-link-text"&gt;13/6/2024&lt;/span&gt;&lt;span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13th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0" s="32"/>
    </row>
    <row r="51" ht="14.25">
      <c r="A51" s="41">
        <v>45457</v>
      </c>
      <c r="B51" s="42">
        <f t="shared" si="10"/>
        <v>5</v>
      </c>
      <c r="C51" s="42" t="s">
        <v>96</v>
      </c>
      <c r="D51" s="42" t="s">
        <v>97</v>
      </c>
      <c r="E51" s="42"/>
      <c r="F51" s="43"/>
      <c r="G51" s="42" t="s">
        <v>98</v>
      </c>
      <c r="H51" s="43" t="s">
        <v>99</v>
      </c>
      <c r="I51" s="43"/>
      <c r="J51" s="43" t="s">
        <v>100</v>
      </c>
      <c r="K51" s="43"/>
      <c r="L51" s="43"/>
      <c r="N51">
        <f t="shared" si="11"/>
        <v>6</v>
      </c>
      <c r="O51" t="str">
        <f t="shared" si="12"/>
        <v>Friday</v>
      </c>
      <c r="P51" t="str">
        <f>VLOOKUP(DAY(A51),Paramètres!I$3:J$33,2,FALSE)</f>
        <v>14th</v>
      </c>
      <c r="Q51" t="str">
        <f>VLOOKUP(MONTH(A51),Paramètres!M$3:N$14,2,FALSE)</f>
        <v>June</v>
      </c>
      <c r="R51" t="str">
        <f t="shared" si="13"/>
        <v>14/6/2024</v>
      </c>
      <c r="S51" t="str">
        <f t="shared" si="14"/>
        <v xml:space="preserve">Today is Friday</v>
      </c>
      <c r="T51" s="31" t="str">
        <f t="shared" si="15"/>
        <v xml:space="preserve"> the 14th of June, 2024</v>
      </c>
      <c r="U51" t="str">
        <f>IF(C51="","",VLOOKUP(C51,ListesDeroulantes!A:B,2,FALSE)&amp;" menu")</f>
        <v xml:space="preserve">organic menu</v>
      </c>
      <c r="V51" t="str">
        <f t="shared" si="16"/>
        <v xml:space="preserve">Today, there is a organic menu:</v>
      </c>
      <c r="W51" t="str">
        <f>HMTL!B$10&amp;R51&amp;HMTL!B$12&amp;S51&amp;HMTL!B$14&amp;T51&amp;HMTL!B$16&amp;V51&amp;HMTL!B$18</f>
        <v xml:space="preserve">        &lt;!-- début d'un menu--&gt;
        &lt;div class="u-accordion-item"&gt;
          &lt;a class="u-accordion-link u-button-style u-palette-3-light-2 u-accordion-link-2" id="link-accordion-4c47"
            aria-controls="accordion-4c47" aria-selected="false"&gt;
            &lt;span class="u-accordion-link-text"&gt;14/6/2024&lt;/span&gt;&lt;span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1" s="31" t="str">
        <f>IFERROR(VLOOKUP(D51,ListesDeroulantes!C:E,3,FALSE),"")</f>
        <v xml:space="preserve">grated carrots</v>
      </c>
      <c r="Y51" s="31" t="str">
        <f>IFERROR("./images/"&amp;VLOOKUP(D51,ListesDeroulantes!C:E,2,FALSE),"")</f>
        <v>./images/carrots.png</v>
      </c>
      <c r="Z51" s="31" t="str">
        <f>IFERROR(VLOOKUP(E51,ListesDeroulantes!F:H,3,FALSE),"")</f>
        <v/>
      </c>
      <c r="AA51" s="31" t="str">
        <f>IFERROR("./images/"&amp;VLOOKUP(E51,ListesDeroulantes!F:H,2,FALSE),"")</f>
        <v/>
      </c>
      <c r="AB51" s="31" t="str">
        <f t="shared" si="17"/>
        <v xml:space="preserve">grated carrots</v>
      </c>
      <c r="AC51" t="str">
        <f>IFERROR(VLOOKUP(G51,ListesDeroulantes!I:K,3,FALSE),"")</f>
        <v>pasta</v>
      </c>
      <c r="AD51" t="str">
        <f>IFERROR("./images/"&amp;VLOOKUP(G51,ListesDeroulantes!I:K,2,FALSE),"")</f>
        <v>./images/pasta.png</v>
      </c>
      <c r="AE51" t="str">
        <f>IFERROR(VLOOKUP(H51,ListesDeroulantes!I:K,3,FALSE),"")</f>
        <v>lentils</v>
      </c>
      <c r="AF51" t="str">
        <f>IFERROR("./images/"&amp;VLOOKUP(H51,ListesDeroulantes!I:K,2,FALSE),"")</f>
        <v>./images/lentils.png</v>
      </c>
      <c r="AG51" t="str">
        <f>IFERROR(VLOOKUP(I51,ListesDeroulantes!I:K,3,FALSE),"")</f>
        <v/>
      </c>
      <c r="AH51" s="31" t="str">
        <f>IFERROR("./images/"&amp;VLOOKUP(I51,ListesDeroulantes!I:K,2,FALSE),"")</f>
        <v/>
      </c>
      <c r="AI51" t="str">
        <f t="shared" si="18"/>
        <v xml:space="preserve">pasta with lentils</v>
      </c>
      <c r="AJ51" t="str">
        <f>IFERROR(VLOOKUP(J51,ListesDeroulantes!L:N,3,FALSE),"")</f>
        <v xml:space="preserve">chocolate cake</v>
      </c>
      <c r="AK51" t="str">
        <f>IFERROR("./images/"&amp;VLOOKUP(J51,ListesDeroulantes!L:N,2,FALSE),"")</f>
        <v>./images/chocolatecake.png</v>
      </c>
      <c r="AL51" t="str">
        <f>IFERROR(VLOOKUP(K51,ListesDeroulantes!L:N,3,FALSE),"")</f>
        <v/>
      </c>
      <c r="AM51" t="str">
        <f>IFERROR("./images/"&amp;VLOOKUP(K51,ListesDeroulantes!L:N,2,FALSE),"")</f>
        <v/>
      </c>
      <c r="AN51" t="str">
        <f>IFERROR(VLOOKUP(L51,ListesDeroulantes!L:N,3,FALSE),"")</f>
        <v/>
      </c>
      <c r="AO51" s="31" t="str">
        <f>IFERROR("./images/"&amp;VLOOKUP(L51,ListesDeroulantes!L:N,2,FALSE),"")</f>
        <v/>
      </c>
      <c r="AP51" t="str">
        <f t="shared" si="19"/>
        <v xml:space="preserve">chocolate cake</v>
      </c>
      <c r="AQ51" t="str">
        <f>HMTL!B$20&amp;AB51&amp;IF(Y51&lt;&gt;"",HMTL!B$24&amp;Y51&amp;HMTL!B$26,"")&amp;IF(AA51&lt;&gt;"",HMTL!B$28&amp;AA51&amp;HMTL!B$26,"")&amp;HMTL!B$32&amp;HMTL!B$21&amp;AI51&amp;IF(AD51&lt;&gt;"",HMTL!B$24&amp;AD51&amp;HMTL!B$26,"")&amp;IF(AF51&lt;&gt;"",HMTL!B$28&amp;AF51&amp;HMTL!B$26,"")&amp;IF(AH51&lt;&gt;"",HMTL!B$30&amp;AH51&amp;HMTL!B$26,"")&amp;HMTL!B$32&amp;HMTL!B$22&amp;AP51&amp;IF(AK51&lt;&gt;"",HMTL!B$24&amp;AK51&amp;HMTL!B$26,"")&amp;IF(AM51&lt;&gt;"",HMTL!B$28&amp;AM51&amp;HMTL!B$26,"")&amp;IF(AO51&lt;&gt;"",HMTL!B$30&amp;AO51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1" s="31" t="str">
        <f>IF(A51&lt;&gt;"",W51&amp;AQ51&amp;HMTL!B$32&amp;HMTL!B$34,"")</f>
        <v xml:space="preserve">        &lt;!-- début d'un menu--&gt;
        &lt;div class="u-accordion-item"&gt;
          &lt;a class="u-accordion-link u-button-style u-palette-3-light-2 u-accordion-link-2" id="link-accordion-4c47"
            aria-controls="accordion-4c47" aria-selected="false"&gt;
            &lt;span class="u-accordion-link-text"&gt;14/6/2024&lt;/span&gt;&lt;span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1" s="32"/>
    </row>
    <row r="52" ht="14.25">
      <c r="A52" s="41">
        <v>45458</v>
      </c>
      <c r="B52" s="42">
        <f t="shared" si="10"/>
        <v>6</v>
      </c>
      <c r="C52" s="42" t="s">
        <v>96</v>
      </c>
      <c r="D52" s="42" t="s">
        <v>97</v>
      </c>
      <c r="E52" s="42"/>
      <c r="F52" s="43"/>
      <c r="G52" s="42" t="s">
        <v>98</v>
      </c>
      <c r="H52" s="43" t="s">
        <v>99</v>
      </c>
      <c r="I52" s="43"/>
      <c r="J52" s="43" t="s">
        <v>100</v>
      </c>
      <c r="K52" s="43"/>
      <c r="L52" s="43"/>
      <c r="N52">
        <f t="shared" si="11"/>
        <v>7</v>
      </c>
      <c r="O52" t="str">
        <f t="shared" si="12"/>
        <v>Saturday</v>
      </c>
      <c r="P52" t="str">
        <f>VLOOKUP(DAY(A52),Paramètres!I$3:J$33,2,FALSE)</f>
        <v>15th</v>
      </c>
      <c r="Q52" t="str">
        <f>VLOOKUP(MONTH(A52),Paramètres!M$3:N$14,2,FALSE)</f>
        <v>June</v>
      </c>
      <c r="R52" t="str">
        <f t="shared" si="13"/>
        <v>15/6/2024</v>
      </c>
      <c r="S52" t="str">
        <f t="shared" si="14"/>
        <v xml:space="preserve">Today is Saturday</v>
      </c>
      <c r="T52" s="31" t="str">
        <f t="shared" si="15"/>
        <v xml:space="preserve"> the 15th of June, 2024</v>
      </c>
      <c r="U52" t="str">
        <f>IF(C52="","",VLOOKUP(C52,ListesDeroulantes!A:B,2,FALSE)&amp;" menu")</f>
        <v xml:space="preserve">organic menu</v>
      </c>
      <c r="V52" t="str">
        <f t="shared" si="16"/>
        <v xml:space="preserve">Today, there is a organic menu:</v>
      </c>
      <c r="W52" t="str">
        <f>HMTL!B$10&amp;R52&amp;HMTL!B$12&amp;S52&amp;HMTL!B$14&amp;T52&amp;HMTL!B$16&amp;V52&amp;HMTL!B$18</f>
        <v xml:space="preserve">        &lt;!-- début d'un menu--&gt;
        &lt;div class="u-accordion-item"&gt;
          &lt;a class="u-accordion-link u-button-style u-palette-3-light-2 u-accordion-link-2" id="link-accordion-4c47"
            aria-controls="accordion-4c47" aria-selected="false"&gt;
            &lt;span class="u-accordion-link-text"&gt;15/6/2024&lt;/span&gt;&lt;span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2" s="31" t="str">
        <f>IFERROR(VLOOKUP(D52,ListesDeroulantes!C:E,3,FALSE),"")</f>
        <v xml:space="preserve">grated carrots</v>
      </c>
      <c r="Y52" s="31" t="str">
        <f>IFERROR("./images/"&amp;VLOOKUP(D52,ListesDeroulantes!C:E,2,FALSE),"")</f>
        <v>./images/carrots.png</v>
      </c>
      <c r="Z52" s="31" t="str">
        <f>IFERROR(VLOOKUP(E52,ListesDeroulantes!F:H,3,FALSE),"")</f>
        <v/>
      </c>
      <c r="AA52" s="31" t="str">
        <f>IFERROR("./images/"&amp;VLOOKUP(E52,ListesDeroulantes!F:H,2,FALSE),"")</f>
        <v/>
      </c>
      <c r="AB52" s="31" t="str">
        <f t="shared" si="17"/>
        <v xml:space="preserve">grated carrots</v>
      </c>
      <c r="AC52" t="str">
        <f>IFERROR(VLOOKUP(G52,ListesDeroulantes!I:K,3,FALSE),"")</f>
        <v>pasta</v>
      </c>
      <c r="AD52" t="str">
        <f>IFERROR("./images/"&amp;VLOOKUP(G52,ListesDeroulantes!I:K,2,FALSE),"")</f>
        <v>./images/pasta.png</v>
      </c>
      <c r="AE52" t="str">
        <f>IFERROR(VLOOKUP(H52,ListesDeroulantes!I:K,3,FALSE),"")</f>
        <v>lentils</v>
      </c>
      <c r="AF52" t="str">
        <f>IFERROR("./images/"&amp;VLOOKUP(H52,ListesDeroulantes!I:K,2,FALSE),"")</f>
        <v>./images/lentils.png</v>
      </c>
      <c r="AG52" t="str">
        <f>IFERROR(VLOOKUP(I52,ListesDeroulantes!I:K,3,FALSE),"")</f>
        <v/>
      </c>
      <c r="AH52" s="31" t="str">
        <f>IFERROR("./images/"&amp;VLOOKUP(I52,ListesDeroulantes!I:K,2,FALSE),"")</f>
        <v/>
      </c>
      <c r="AI52" t="str">
        <f t="shared" si="18"/>
        <v xml:space="preserve">pasta with lentils</v>
      </c>
      <c r="AJ52" t="str">
        <f>IFERROR(VLOOKUP(J52,ListesDeroulantes!L:N,3,FALSE),"")</f>
        <v xml:space="preserve">chocolate cake</v>
      </c>
      <c r="AK52" t="str">
        <f>IFERROR("./images/"&amp;VLOOKUP(J52,ListesDeroulantes!L:N,2,FALSE),"")</f>
        <v>./images/chocolatecake.png</v>
      </c>
      <c r="AL52" t="str">
        <f>IFERROR(VLOOKUP(K52,ListesDeroulantes!L:N,3,FALSE),"")</f>
        <v/>
      </c>
      <c r="AM52" t="str">
        <f>IFERROR("./images/"&amp;VLOOKUP(K52,ListesDeroulantes!L:N,2,FALSE),"")</f>
        <v/>
      </c>
      <c r="AN52" t="str">
        <f>IFERROR(VLOOKUP(L52,ListesDeroulantes!L:N,3,FALSE),"")</f>
        <v/>
      </c>
      <c r="AO52" s="31" t="str">
        <f>IFERROR("./images/"&amp;VLOOKUP(L52,ListesDeroulantes!L:N,2,FALSE),"")</f>
        <v/>
      </c>
      <c r="AP52" t="str">
        <f t="shared" si="19"/>
        <v xml:space="preserve">chocolate cake</v>
      </c>
      <c r="AQ52" t="str">
        <f>HMTL!B$20&amp;AB52&amp;IF(Y52&lt;&gt;"",HMTL!B$24&amp;Y52&amp;HMTL!B$26,"")&amp;IF(AA52&lt;&gt;"",HMTL!B$28&amp;AA52&amp;HMTL!B$26,"")&amp;HMTL!B$32&amp;HMTL!B$21&amp;AI52&amp;IF(AD52&lt;&gt;"",HMTL!B$24&amp;AD52&amp;HMTL!B$26,"")&amp;IF(AF52&lt;&gt;"",HMTL!B$28&amp;AF52&amp;HMTL!B$26,"")&amp;IF(AH52&lt;&gt;"",HMTL!B$30&amp;AH52&amp;HMTL!B$26,"")&amp;HMTL!B$32&amp;HMTL!B$22&amp;AP52&amp;IF(AK52&lt;&gt;"",HMTL!B$24&amp;AK52&amp;HMTL!B$26,"")&amp;IF(AM52&lt;&gt;"",HMTL!B$28&amp;AM52&amp;HMTL!B$26,"")&amp;IF(AO52&lt;&gt;"",HMTL!B$30&amp;AO52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2" s="31" t="str">
        <f>IF(A52&lt;&gt;"",W52&amp;AQ52&amp;HMTL!B$32&amp;HMTL!B$34,"")</f>
        <v xml:space="preserve">        &lt;!-- début d'un menu--&gt;
        &lt;div class="u-accordion-item"&gt;
          &lt;a class="u-accordion-link u-button-style u-palette-3-light-2 u-accordion-link-2" id="link-accordion-4c47"
            aria-controls="accordion-4c47" aria-selected="false"&gt;
            &lt;span class="u-accordion-link-text"&gt;15/6/2024&lt;/span&gt;&lt;span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2" s="32"/>
    </row>
    <row r="53" ht="14.25">
      <c r="A53" s="41">
        <v>45459</v>
      </c>
      <c r="B53" s="42">
        <f t="shared" si="10"/>
        <v>7</v>
      </c>
      <c r="C53" s="42" t="s">
        <v>96</v>
      </c>
      <c r="D53" s="42" t="s">
        <v>97</v>
      </c>
      <c r="E53" s="42"/>
      <c r="F53" s="43"/>
      <c r="G53" s="42" t="s">
        <v>98</v>
      </c>
      <c r="H53" s="43" t="s">
        <v>99</v>
      </c>
      <c r="I53" s="43"/>
      <c r="J53" s="43" t="s">
        <v>100</v>
      </c>
      <c r="K53" s="43"/>
      <c r="L53" s="43"/>
      <c r="N53">
        <f t="shared" si="11"/>
        <v>1</v>
      </c>
      <c r="O53" t="str">
        <f t="shared" si="12"/>
        <v>Sunday</v>
      </c>
      <c r="P53" t="str">
        <f>VLOOKUP(DAY(A53),Paramètres!I$3:J$33,2,FALSE)</f>
        <v>16th</v>
      </c>
      <c r="Q53" t="str">
        <f>VLOOKUP(MONTH(A53),Paramètres!M$3:N$14,2,FALSE)</f>
        <v>June</v>
      </c>
      <c r="R53" t="str">
        <f t="shared" si="13"/>
        <v>16/6/2024</v>
      </c>
      <c r="S53" t="str">
        <f t="shared" si="14"/>
        <v xml:space="preserve">Today is Sunday</v>
      </c>
      <c r="T53" s="31" t="str">
        <f t="shared" si="15"/>
        <v xml:space="preserve"> the 16th of June, 2024</v>
      </c>
      <c r="U53" t="str">
        <f>IF(C53="","",VLOOKUP(C53,ListesDeroulantes!A:B,2,FALSE)&amp;" menu")</f>
        <v xml:space="preserve">organic menu</v>
      </c>
      <c r="V53" t="str">
        <f t="shared" si="16"/>
        <v xml:space="preserve">Today, there is a organic menu:</v>
      </c>
      <c r="W53" t="str">
        <f>HMTL!B$10&amp;R53&amp;HMTL!B$12&amp;S53&amp;HMTL!B$14&amp;T53&amp;HMTL!B$16&amp;V53&amp;HMTL!B$18</f>
        <v xml:space="preserve">        &lt;!-- début d'un menu--&gt;
        &lt;div class="u-accordion-item"&gt;
          &lt;a class="u-accordion-link u-button-style u-palette-3-light-2 u-accordion-link-2" id="link-accordion-4c47"
            aria-controls="accordion-4c47" aria-selected="false"&gt;
            &lt;span class="u-accordion-link-text"&gt;16/6/2024&lt;/span&gt;&lt;span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3" s="31" t="str">
        <f>IFERROR(VLOOKUP(D53,ListesDeroulantes!C:E,3,FALSE),"")</f>
        <v xml:space="preserve">grated carrots</v>
      </c>
      <c r="Y53" s="31" t="str">
        <f>IFERROR("./images/"&amp;VLOOKUP(D53,ListesDeroulantes!C:E,2,FALSE),"")</f>
        <v>./images/carrots.png</v>
      </c>
      <c r="Z53" s="31" t="str">
        <f>IFERROR(VLOOKUP(E53,ListesDeroulantes!F:H,3,FALSE),"")</f>
        <v/>
      </c>
      <c r="AA53" s="31" t="str">
        <f>IFERROR("./images/"&amp;VLOOKUP(E53,ListesDeroulantes!F:H,2,FALSE),"")</f>
        <v/>
      </c>
      <c r="AB53" s="31" t="str">
        <f t="shared" si="17"/>
        <v xml:space="preserve">grated carrots</v>
      </c>
      <c r="AC53" t="str">
        <f>IFERROR(VLOOKUP(G53,ListesDeroulantes!I:K,3,FALSE),"")</f>
        <v>pasta</v>
      </c>
      <c r="AD53" t="str">
        <f>IFERROR("./images/"&amp;VLOOKUP(G53,ListesDeroulantes!I:K,2,FALSE),"")</f>
        <v>./images/pasta.png</v>
      </c>
      <c r="AE53" t="str">
        <f>IFERROR(VLOOKUP(H53,ListesDeroulantes!I:K,3,FALSE),"")</f>
        <v>lentils</v>
      </c>
      <c r="AF53" t="str">
        <f>IFERROR("./images/"&amp;VLOOKUP(H53,ListesDeroulantes!I:K,2,FALSE),"")</f>
        <v>./images/lentils.png</v>
      </c>
      <c r="AG53" t="str">
        <f>IFERROR(VLOOKUP(I53,ListesDeroulantes!I:K,3,FALSE),"")</f>
        <v/>
      </c>
      <c r="AH53" s="31" t="str">
        <f>IFERROR("./images/"&amp;VLOOKUP(I53,ListesDeroulantes!I:K,2,FALSE),"")</f>
        <v/>
      </c>
      <c r="AI53" t="str">
        <f t="shared" si="18"/>
        <v xml:space="preserve">pasta with lentils</v>
      </c>
      <c r="AJ53" t="str">
        <f>IFERROR(VLOOKUP(J53,ListesDeroulantes!L:N,3,FALSE),"")</f>
        <v xml:space="preserve">chocolate cake</v>
      </c>
      <c r="AK53" t="str">
        <f>IFERROR("./images/"&amp;VLOOKUP(J53,ListesDeroulantes!L:N,2,FALSE),"")</f>
        <v>./images/chocolatecake.png</v>
      </c>
      <c r="AL53" t="str">
        <f>IFERROR(VLOOKUP(K53,ListesDeroulantes!L:N,3,FALSE),"")</f>
        <v/>
      </c>
      <c r="AM53" t="str">
        <f>IFERROR("./images/"&amp;VLOOKUP(K53,ListesDeroulantes!L:N,2,FALSE),"")</f>
        <v/>
      </c>
      <c r="AN53" t="str">
        <f>IFERROR(VLOOKUP(L53,ListesDeroulantes!L:N,3,FALSE),"")</f>
        <v/>
      </c>
      <c r="AO53" s="31" t="str">
        <f>IFERROR("./images/"&amp;VLOOKUP(L53,ListesDeroulantes!L:N,2,FALSE),"")</f>
        <v/>
      </c>
      <c r="AP53" t="str">
        <f t="shared" si="19"/>
        <v xml:space="preserve">chocolate cake</v>
      </c>
      <c r="AQ53" t="str">
        <f>HMTL!B$20&amp;AB53&amp;IF(Y53&lt;&gt;"",HMTL!B$24&amp;Y53&amp;HMTL!B$26,"")&amp;IF(AA53&lt;&gt;"",HMTL!B$28&amp;AA53&amp;HMTL!B$26,"")&amp;HMTL!B$32&amp;HMTL!B$21&amp;AI53&amp;IF(AD53&lt;&gt;"",HMTL!B$24&amp;AD53&amp;HMTL!B$26,"")&amp;IF(AF53&lt;&gt;"",HMTL!B$28&amp;AF53&amp;HMTL!B$26,"")&amp;IF(AH53&lt;&gt;"",HMTL!B$30&amp;AH53&amp;HMTL!B$26,"")&amp;HMTL!B$32&amp;HMTL!B$22&amp;AP53&amp;IF(AK53&lt;&gt;"",HMTL!B$24&amp;AK53&amp;HMTL!B$26,"")&amp;IF(AM53&lt;&gt;"",HMTL!B$28&amp;AM53&amp;HMTL!B$26,"")&amp;IF(AO53&lt;&gt;"",HMTL!B$30&amp;AO53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3" s="31" t="str">
        <f>IF(A53&lt;&gt;"",W53&amp;AQ53&amp;HMTL!B$32&amp;HMTL!B$34,"")</f>
        <v xml:space="preserve">        &lt;!-- début d'un menu--&gt;
        &lt;div class="u-accordion-item"&gt;
          &lt;a class="u-accordion-link u-button-style u-palette-3-light-2 u-accordion-link-2" id="link-accordion-4c47"
            aria-controls="accordion-4c47" aria-selected="false"&gt;
            &lt;span class="u-accordion-link-text"&gt;16/6/2024&lt;/span&gt;&lt;span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3" s="32"/>
    </row>
    <row r="54" ht="14.25">
      <c r="A54" s="41">
        <v>45460</v>
      </c>
      <c r="B54" s="42">
        <f t="shared" si="10"/>
        <v>1</v>
      </c>
      <c r="C54" s="42" t="s">
        <v>96</v>
      </c>
      <c r="D54" s="42" t="s">
        <v>97</v>
      </c>
      <c r="E54" s="42"/>
      <c r="F54" s="43"/>
      <c r="G54" s="42" t="s">
        <v>98</v>
      </c>
      <c r="H54" s="43" t="s">
        <v>99</v>
      </c>
      <c r="I54" s="43"/>
      <c r="J54" s="43" t="s">
        <v>100</v>
      </c>
      <c r="K54" s="43"/>
      <c r="L54" s="43"/>
      <c r="N54">
        <f t="shared" si="11"/>
        <v>2</v>
      </c>
      <c r="O54" t="str">
        <f t="shared" si="12"/>
        <v>Monday</v>
      </c>
      <c r="P54" t="str">
        <f>VLOOKUP(DAY(A54),Paramètres!I$3:J$33,2,FALSE)</f>
        <v>17th</v>
      </c>
      <c r="Q54" t="str">
        <f>VLOOKUP(MONTH(A54),Paramètres!M$3:N$14,2,FALSE)</f>
        <v>June</v>
      </c>
      <c r="R54" t="str">
        <f t="shared" si="13"/>
        <v>17/6/2024</v>
      </c>
      <c r="S54" t="str">
        <f t="shared" si="14"/>
        <v xml:space="preserve">Today is Monday</v>
      </c>
      <c r="T54" s="31" t="str">
        <f t="shared" si="15"/>
        <v xml:space="preserve"> the 17th of June, 2024</v>
      </c>
      <c r="U54" t="str">
        <f>IF(C54="","",VLOOKUP(C54,ListesDeroulantes!A:B,2,FALSE)&amp;" menu")</f>
        <v xml:space="preserve">organic menu</v>
      </c>
      <c r="V54" t="str">
        <f t="shared" si="16"/>
        <v xml:space="preserve">Today, there is a organic menu:</v>
      </c>
      <c r="W54" t="str">
        <f>HMTL!B$10&amp;R54&amp;HMTL!B$12&amp;S54&amp;HMTL!B$14&amp;T54&amp;HMTL!B$16&amp;V54&amp;HMTL!B$18</f>
        <v xml:space="preserve">        &lt;!-- début d'un menu--&gt;
        &lt;div class="u-accordion-item"&gt;
          &lt;a class="u-accordion-link u-button-style u-palette-3-light-2 u-accordion-link-2" id="link-accordion-4c47"
            aria-controls="accordion-4c47" aria-selected="false"&gt;
            &lt;span class="u-accordion-link-text"&gt;17/6/2024&lt;/span&gt;&lt;span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4" s="31" t="str">
        <f>IFERROR(VLOOKUP(D54,ListesDeroulantes!C:E,3,FALSE),"")</f>
        <v xml:space="preserve">grated carrots</v>
      </c>
      <c r="Y54" s="31" t="str">
        <f>IFERROR("./images/"&amp;VLOOKUP(D54,ListesDeroulantes!C:E,2,FALSE),"")</f>
        <v>./images/carrots.png</v>
      </c>
      <c r="Z54" s="31" t="str">
        <f>IFERROR(VLOOKUP(E54,ListesDeroulantes!F:H,3,FALSE),"")</f>
        <v/>
      </c>
      <c r="AA54" s="31" t="str">
        <f>IFERROR("./images/"&amp;VLOOKUP(E54,ListesDeroulantes!F:H,2,FALSE),"")</f>
        <v/>
      </c>
      <c r="AB54" s="31" t="str">
        <f t="shared" si="17"/>
        <v xml:space="preserve">grated carrots</v>
      </c>
      <c r="AC54" t="str">
        <f>IFERROR(VLOOKUP(G54,ListesDeroulantes!I:K,3,FALSE),"")</f>
        <v>pasta</v>
      </c>
      <c r="AD54" t="str">
        <f>IFERROR("./images/"&amp;VLOOKUP(G54,ListesDeroulantes!I:K,2,FALSE),"")</f>
        <v>./images/pasta.png</v>
      </c>
      <c r="AE54" t="str">
        <f>IFERROR(VLOOKUP(H54,ListesDeroulantes!I:K,3,FALSE),"")</f>
        <v>lentils</v>
      </c>
      <c r="AF54" t="str">
        <f>IFERROR("./images/"&amp;VLOOKUP(H54,ListesDeroulantes!I:K,2,FALSE),"")</f>
        <v>./images/lentils.png</v>
      </c>
      <c r="AG54" t="str">
        <f>IFERROR(VLOOKUP(I54,ListesDeroulantes!I:K,3,FALSE),"")</f>
        <v/>
      </c>
      <c r="AH54" s="31" t="str">
        <f>IFERROR("./images/"&amp;VLOOKUP(I54,ListesDeroulantes!I:K,2,FALSE),"")</f>
        <v/>
      </c>
      <c r="AI54" t="str">
        <f t="shared" si="18"/>
        <v xml:space="preserve">pasta with lentils</v>
      </c>
      <c r="AJ54" t="str">
        <f>IFERROR(VLOOKUP(J54,ListesDeroulantes!L:N,3,FALSE),"")</f>
        <v xml:space="preserve">chocolate cake</v>
      </c>
      <c r="AK54" t="str">
        <f>IFERROR("./images/"&amp;VLOOKUP(J54,ListesDeroulantes!L:N,2,FALSE),"")</f>
        <v>./images/chocolatecake.png</v>
      </c>
      <c r="AL54" t="str">
        <f>IFERROR(VLOOKUP(K54,ListesDeroulantes!L:N,3,FALSE),"")</f>
        <v/>
      </c>
      <c r="AM54" t="str">
        <f>IFERROR("./images/"&amp;VLOOKUP(K54,ListesDeroulantes!L:N,2,FALSE),"")</f>
        <v/>
      </c>
      <c r="AN54" t="str">
        <f>IFERROR(VLOOKUP(L54,ListesDeroulantes!L:N,3,FALSE),"")</f>
        <v/>
      </c>
      <c r="AO54" s="31" t="str">
        <f>IFERROR("./images/"&amp;VLOOKUP(L54,ListesDeroulantes!L:N,2,FALSE),"")</f>
        <v/>
      </c>
      <c r="AP54" t="str">
        <f t="shared" si="19"/>
        <v xml:space="preserve">chocolate cake</v>
      </c>
      <c r="AQ54" t="str">
        <f>HMTL!B$20&amp;AB54&amp;IF(Y54&lt;&gt;"",HMTL!B$24&amp;Y54&amp;HMTL!B$26,"")&amp;IF(AA54&lt;&gt;"",HMTL!B$28&amp;AA54&amp;HMTL!B$26,"")&amp;HMTL!B$32&amp;HMTL!B$21&amp;AI54&amp;IF(AD54&lt;&gt;"",HMTL!B$24&amp;AD54&amp;HMTL!B$26,"")&amp;IF(AF54&lt;&gt;"",HMTL!B$28&amp;AF54&amp;HMTL!B$26,"")&amp;IF(AH54&lt;&gt;"",HMTL!B$30&amp;AH54&amp;HMTL!B$26,"")&amp;HMTL!B$32&amp;HMTL!B$22&amp;AP54&amp;IF(AK54&lt;&gt;"",HMTL!B$24&amp;AK54&amp;HMTL!B$26,"")&amp;IF(AM54&lt;&gt;"",HMTL!B$28&amp;AM54&amp;HMTL!B$26,"")&amp;IF(AO54&lt;&gt;"",HMTL!B$30&amp;AO54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4" s="31" t="str">
        <f>IF(A54&lt;&gt;"",W54&amp;AQ54&amp;HMTL!B$32&amp;HMTL!B$34,"")</f>
        <v xml:space="preserve">        &lt;!-- début d'un menu--&gt;
        &lt;div class="u-accordion-item"&gt;
          &lt;a class="u-accordion-link u-button-style u-palette-3-light-2 u-accordion-link-2" id="link-accordion-4c47"
            aria-controls="accordion-4c47" aria-selected="false"&gt;
            &lt;span class="u-accordion-link-text"&gt;17/6/2024&lt;/span&gt;&lt;span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4" s="32"/>
    </row>
    <row r="55" ht="14.25">
      <c r="A55" s="41">
        <v>45461</v>
      </c>
      <c r="B55" s="42">
        <f t="shared" si="10"/>
        <v>2</v>
      </c>
      <c r="C55" s="42" t="s">
        <v>96</v>
      </c>
      <c r="D55" s="42" t="s">
        <v>97</v>
      </c>
      <c r="E55" s="42"/>
      <c r="F55" s="43"/>
      <c r="G55" s="42" t="s">
        <v>98</v>
      </c>
      <c r="H55" s="43" t="s">
        <v>99</v>
      </c>
      <c r="I55" s="43"/>
      <c r="J55" s="43" t="s">
        <v>100</v>
      </c>
      <c r="K55" s="43"/>
      <c r="L55" s="43"/>
      <c r="N55">
        <f t="shared" si="11"/>
        <v>3</v>
      </c>
      <c r="O55" t="str">
        <f t="shared" si="12"/>
        <v>Tuesday</v>
      </c>
      <c r="P55" t="str">
        <f>VLOOKUP(DAY(A55),Paramètres!I$3:J$33,2,FALSE)</f>
        <v>18th</v>
      </c>
      <c r="Q55" t="str">
        <f>VLOOKUP(MONTH(A55),Paramètres!M$3:N$14,2,FALSE)</f>
        <v>June</v>
      </c>
      <c r="R55" t="str">
        <f t="shared" si="13"/>
        <v>18/6/2024</v>
      </c>
      <c r="S55" t="str">
        <f t="shared" si="14"/>
        <v xml:space="preserve">Today is Tuesday</v>
      </c>
      <c r="T55" s="31" t="str">
        <f t="shared" si="15"/>
        <v xml:space="preserve"> the 18th of June, 2024</v>
      </c>
      <c r="U55" t="str">
        <f>IF(C55="","",VLOOKUP(C55,ListesDeroulantes!A:B,2,FALSE)&amp;" menu")</f>
        <v xml:space="preserve">organic menu</v>
      </c>
      <c r="V55" t="str">
        <f t="shared" si="16"/>
        <v xml:space="preserve">Today, there is a organic menu:</v>
      </c>
      <c r="W55" t="str">
        <f>HMTL!B$10&amp;R55&amp;HMTL!B$12&amp;S55&amp;HMTL!B$14&amp;T55&amp;HMTL!B$16&amp;V55&amp;HMTL!B$18</f>
        <v xml:space="preserve">        &lt;!-- début d'un menu--&gt;
        &lt;div class="u-accordion-item"&gt;
          &lt;a class="u-accordion-link u-button-style u-palette-3-light-2 u-accordion-link-2" id="link-accordion-4c47"
            aria-controls="accordion-4c47" aria-selected="false"&gt;
            &lt;span class="u-accordion-link-text"&gt;18/6/2024&lt;/span&gt;&lt;span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5" s="31" t="str">
        <f>IFERROR(VLOOKUP(D55,ListesDeroulantes!C:E,3,FALSE),"")</f>
        <v xml:space="preserve">grated carrots</v>
      </c>
      <c r="Y55" s="31" t="str">
        <f>IFERROR("./images/"&amp;VLOOKUP(D55,ListesDeroulantes!C:E,2,FALSE),"")</f>
        <v>./images/carrots.png</v>
      </c>
      <c r="Z55" s="31" t="str">
        <f>IFERROR(VLOOKUP(E55,ListesDeroulantes!F:H,3,FALSE),"")</f>
        <v/>
      </c>
      <c r="AA55" s="31" t="str">
        <f>IFERROR("./images/"&amp;VLOOKUP(E55,ListesDeroulantes!F:H,2,FALSE),"")</f>
        <v/>
      </c>
      <c r="AB55" s="31" t="str">
        <f t="shared" si="17"/>
        <v xml:space="preserve">grated carrots</v>
      </c>
      <c r="AC55" t="str">
        <f>IFERROR(VLOOKUP(G55,ListesDeroulantes!I:K,3,FALSE),"")</f>
        <v>pasta</v>
      </c>
      <c r="AD55" t="str">
        <f>IFERROR("./images/"&amp;VLOOKUP(G55,ListesDeroulantes!I:K,2,FALSE),"")</f>
        <v>./images/pasta.png</v>
      </c>
      <c r="AE55" t="str">
        <f>IFERROR(VLOOKUP(H55,ListesDeroulantes!I:K,3,FALSE),"")</f>
        <v>lentils</v>
      </c>
      <c r="AF55" t="str">
        <f>IFERROR("./images/"&amp;VLOOKUP(H55,ListesDeroulantes!I:K,2,FALSE),"")</f>
        <v>./images/lentils.png</v>
      </c>
      <c r="AG55" t="str">
        <f>IFERROR(VLOOKUP(I55,ListesDeroulantes!I:K,3,FALSE),"")</f>
        <v/>
      </c>
      <c r="AH55" s="31" t="str">
        <f>IFERROR("./images/"&amp;VLOOKUP(I55,ListesDeroulantes!I:K,2,FALSE),"")</f>
        <v/>
      </c>
      <c r="AI55" t="str">
        <f t="shared" si="18"/>
        <v xml:space="preserve">pasta with lentils</v>
      </c>
      <c r="AJ55" t="str">
        <f>IFERROR(VLOOKUP(J55,ListesDeroulantes!L:N,3,FALSE),"")</f>
        <v xml:space="preserve">chocolate cake</v>
      </c>
      <c r="AK55" t="str">
        <f>IFERROR("./images/"&amp;VLOOKUP(J55,ListesDeroulantes!L:N,2,FALSE),"")</f>
        <v>./images/chocolatecake.png</v>
      </c>
      <c r="AL55" t="str">
        <f>IFERROR(VLOOKUP(K55,ListesDeroulantes!L:N,3,FALSE),"")</f>
        <v/>
      </c>
      <c r="AM55" t="str">
        <f>IFERROR("./images/"&amp;VLOOKUP(K55,ListesDeroulantes!L:N,2,FALSE),"")</f>
        <v/>
      </c>
      <c r="AN55" t="str">
        <f>IFERROR(VLOOKUP(L55,ListesDeroulantes!L:N,3,FALSE),"")</f>
        <v/>
      </c>
      <c r="AO55" s="31" t="str">
        <f>IFERROR("./images/"&amp;VLOOKUP(L55,ListesDeroulantes!L:N,2,FALSE),"")</f>
        <v/>
      </c>
      <c r="AP55" t="str">
        <f t="shared" si="19"/>
        <v xml:space="preserve">chocolate cake</v>
      </c>
      <c r="AQ55" t="str">
        <f>HMTL!B$20&amp;AB55&amp;IF(Y55&lt;&gt;"",HMTL!B$24&amp;Y55&amp;HMTL!B$26,"")&amp;IF(AA55&lt;&gt;"",HMTL!B$28&amp;AA55&amp;HMTL!B$26,"")&amp;HMTL!B$32&amp;HMTL!B$21&amp;AI55&amp;IF(AD55&lt;&gt;"",HMTL!B$24&amp;AD55&amp;HMTL!B$26,"")&amp;IF(AF55&lt;&gt;"",HMTL!B$28&amp;AF55&amp;HMTL!B$26,"")&amp;IF(AH55&lt;&gt;"",HMTL!B$30&amp;AH55&amp;HMTL!B$26,"")&amp;HMTL!B$32&amp;HMTL!B$22&amp;AP55&amp;IF(AK55&lt;&gt;"",HMTL!B$24&amp;AK55&amp;HMTL!B$26,"")&amp;IF(AM55&lt;&gt;"",HMTL!B$28&amp;AM55&amp;HMTL!B$26,"")&amp;IF(AO55&lt;&gt;"",HMTL!B$30&amp;AO55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5" s="31" t="str">
        <f>IF(A55&lt;&gt;"",W55&amp;AQ55&amp;HMTL!B$32&amp;HMTL!B$34,"")</f>
        <v xml:space="preserve">        &lt;!-- début d'un menu--&gt;
        &lt;div class="u-accordion-item"&gt;
          &lt;a class="u-accordion-link u-button-style u-palette-3-light-2 u-accordion-link-2" id="link-accordion-4c47"
            aria-controls="accordion-4c47" aria-selected="false"&gt;
            &lt;span class="u-accordion-link-text"&gt;18/6/2024&lt;/span&gt;&lt;span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5" s="32"/>
    </row>
    <row r="56" ht="14.25">
      <c r="A56" s="41">
        <v>45462</v>
      </c>
      <c r="B56" s="42">
        <f t="shared" si="10"/>
        <v>3</v>
      </c>
      <c r="C56" s="42" t="s">
        <v>96</v>
      </c>
      <c r="D56" s="42" t="s">
        <v>97</v>
      </c>
      <c r="E56" s="42"/>
      <c r="F56" s="43"/>
      <c r="G56" s="42" t="s">
        <v>98</v>
      </c>
      <c r="H56" s="43" t="s">
        <v>99</v>
      </c>
      <c r="I56" s="43"/>
      <c r="J56" s="43" t="s">
        <v>100</v>
      </c>
      <c r="K56" s="43"/>
      <c r="L56" s="43"/>
      <c r="N56">
        <f t="shared" si="11"/>
        <v>4</v>
      </c>
      <c r="O56" t="str">
        <f t="shared" si="12"/>
        <v>Wednesday</v>
      </c>
      <c r="P56" t="str">
        <f>VLOOKUP(DAY(A56),Paramètres!I$3:J$33,2,FALSE)</f>
        <v>19th</v>
      </c>
      <c r="Q56" t="str">
        <f>VLOOKUP(MONTH(A56),Paramètres!M$3:N$14,2,FALSE)</f>
        <v>June</v>
      </c>
      <c r="R56" t="str">
        <f t="shared" si="13"/>
        <v>19/6/2024</v>
      </c>
      <c r="S56" t="str">
        <f t="shared" si="14"/>
        <v xml:space="preserve">Today is Wednesday</v>
      </c>
      <c r="T56" s="31" t="str">
        <f t="shared" si="15"/>
        <v xml:space="preserve"> the 19th of June, 2024</v>
      </c>
      <c r="U56" t="str">
        <f>IF(C56="","",VLOOKUP(C56,ListesDeroulantes!A:B,2,FALSE)&amp;" menu")</f>
        <v xml:space="preserve">organic menu</v>
      </c>
      <c r="V56" t="str">
        <f t="shared" si="16"/>
        <v xml:space="preserve">Today, there is a organic menu:</v>
      </c>
      <c r="W56" t="str">
        <f>HMTL!B$10&amp;R56&amp;HMTL!B$12&amp;S56&amp;HMTL!B$14&amp;T56&amp;HMTL!B$16&amp;V56&amp;HMTL!B$18</f>
        <v xml:space="preserve">        &lt;!-- début d'un menu--&gt;
        &lt;div class="u-accordion-item"&gt;
          &lt;a class="u-accordion-link u-button-style u-palette-3-light-2 u-accordion-link-2" id="link-accordion-4c47"
            aria-controls="accordion-4c47" aria-selected="false"&gt;
            &lt;span class="u-accordion-link-text"&gt;19/6/2024&lt;/span&gt;&lt;span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6" s="31" t="str">
        <f>IFERROR(VLOOKUP(D56,ListesDeroulantes!C:E,3,FALSE),"")</f>
        <v xml:space="preserve">grated carrots</v>
      </c>
      <c r="Y56" s="31" t="str">
        <f>IFERROR("./images/"&amp;VLOOKUP(D56,ListesDeroulantes!C:E,2,FALSE),"")</f>
        <v>./images/carrots.png</v>
      </c>
      <c r="Z56" s="31" t="str">
        <f>IFERROR(VLOOKUP(E56,ListesDeroulantes!F:H,3,FALSE),"")</f>
        <v/>
      </c>
      <c r="AA56" s="31" t="str">
        <f>IFERROR("./images/"&amp;VLOOKUP(E56,ListesDeroulantes!F:H,2,FALSE),"")</f>
        <v/>
      </c>
      <c r="AB56" s="31" t="str">
        <f t="shared" si="17"/>
        <v xml:space="preserve">grated carrots</v>
      </c>
      <c r="AC56" t="str">
        <f>IFERROR(VLOOKUP(G56,ListesDeroulantes!I:K,3,FALSE),"")</f>
        <v>pasta</v>
      </c>
      <c r="AD56" t="str">
        <f>IFERROR("./images/"&amp;VLOOKUP(G56,ListesDeroulantes!I:K,2,FALSE),"")</f>
        <v>./images/pasta.png</v>
      </c>
      <c r="AE56" t="str">
        <f>IFERROR(VLOOKUP(H56,ListesDeroulantes!I:K,3,FALSE),"")</f>
        <v>lentils</v>
      </c>
      <c r="AF56" t="str">
        <f>IFERROR("./images/"&amp;VLOOKUP(H56,ListesDeroulantes!I:K,2,FALSE),"")</f>
        <v>./images/lentils.png</v>
      </c>
      <c r="AG56" t="str">
        <f>IFERROR(VLOOKUP(I56,ListesDeroulantes!I:K,3,FALSE),"")</f>
        <v/>
      </c>
      <c r="AH56" s="31" t="str">
        <f>IFERROR("./images/"&amp;VLOOKUP(I56,ListesDeroulantes!I:K,2,FALSE),"")</f>
        <v/>
      </c>
      <c r="AI56" t="str">
        <f t="shared" si="18"/>
        <v xml:space="preserve">pasta with lentils</v>
      </c>
      <c r="AJ56" t="str">
        <f>IFERROR(VLOOKUP(J56,ListesDeroulantes!L:N,3,FALSE),"")</f>
        <v xml:space="preserve">chocolate cake</v>
      </c>
      <c r="AK56" t="str">
        <f>IFERROR("./images/"&amp;VLOOKUP(J56,ListesDeroulantes!L:N,2,FALSE),"")</f>
        <v>./images/chocolatecake.png</v>
      </c>
      <c r="AL56" t="str">
        <f>IFERROR(VLOOKUP(K56,ListesDeroulantes!L:N,3,FALSE),"")</f>
        <v/>
      </c>
      <c r="AM56" t="str">
        <f>IFERROR("./images/"&amp;VLOOKUP(K56,ListesDeroulantes!L:N,2,FALSE),"")</f>
        <v/>
      </c>
      <c r="AN56" t="str">
        <f>IFERROR(VLOOKUP(L56,ListesDeroulantes!L:N,3,FALSE),"")</f>
        <v/>
      </c>
      <c r="AO56" s="31" t="str">
        <f>IFERROR("./images/"&amp;VLOOKUP(L56,ListesDeroulantes!L:N,2,FALSE),"")</f>
        <v/>
      </c>
      <c r="AP56" t="str">
        <f t="shared" si="19"/>
        <v xml:space="preserve">chocolate cake</v>
      </c>
      <c r="AQ56" t="str">
        <f>HMTL!B$20&amp;AB56&amp;IF(Y56&lt;&gt;"",HMTL!B$24&amp;Y56&amp;HMTL!B$26,"")&amp;IF(AA56&lt;&gt;"",HMTL!B$28&amp;AA56&amp;HMTL!B$26,"")&amp;HMTL!B$32&amp;HMTL!B$21&amp;AI56&amp;IF(AD56&lt;&gt;"",HMTL!B$24&amp;AD56&amp;HMTL!B$26,"")&amp;IF(AF56&lt;&gt;"",HMTL!B$28&amp;AF56&amp;HMTL!B$26,"")&amp;IF(AH56&lt;&gt;"",HMTL!B$30&amp;AH56&amp;HMTL!B$26,"")&amp;HMTL!B$32&amp;HMTL!B$22&amp;AP56&amp;IF(AK56&lt;&gt;"",HMTL!B$24&amp;AK56&amp;HMTL!B$26,"")&amp;IF(AM56&lt;&gt;"",HMTL!B$28&amp;AM56&amp;HMTL!B$26,"")&amp;IF(AO56&lt;&gt;"",HMTL!B$30&amp;AO56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6" s="31" t="str">
        <f>IF(A56&lt;&gt;"",W56&amp;AQ56&amp;HMTL!B$32&amp;HMTL!B$34,"")</f>
        <v xml:space="preserve">        &lt;!-- début d'un menu--&gt;
        &lt;div class="u-accordion-item"&gt;
          &lt;a class="u-accordion-link u-button-style u-palette-3-light-2 u-accordion-link-2" id="link-accordion-4c47"
            aria-controls="accordion-4c47" aria-selected="false"&gt;
            &lt;span class="u-accordion-link-text"&gt;19/6/2024&lt;/span&gt;&lt;span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6" s="32"/>
    </row>
    <row r="57" ht="14.25">
      <c r="A57" s="41">
        <v>45463</v>
      </c>
      <c r="B57" s="42">
        <f t="shared" si="10"/>
        <v>4</v>
      </c>
      <c r="C57" s="42" t="s">
        <v>96</v>
      </c>
      <c r="D57" s="42" t="s">
        <v>97</v>
      </c>
      <c r="E57" s="42"/>
      <c r="F57" s="43"/>
      <c r="G57" s="42" t="s">
        <v>98</v>
      </c>
      <c r="H57" s="43" t="s">
        <v>99</v>
      </c>
      <c r="I57" s="43"/>
      <c r="J57" s="43" t="s">
        <v>100</v>
      </c>
      <c r="K57" s="43"/>
      <c r="L57" s="43"/>
      <c r="N57">
        <f t="shared" si="11"/>
        <v>5</v>
      </c>
      <c r="O57" t="str">
        <f t="shared" si="12"/>
        <v>Thursday</v>
      </c>
      <c r="P57" t="str">
        <f>VLOOKUP(DAY(A57),Paramètres!I$3:J$33,2,FALSE)</f>
        <v>20th</v>
      </c>
      <c r="Q57" t="str">
        <f>VLOOKUP(MONTH(A57),Paramètres!M$3:N$14,2,FALSE)</f>
        <v>June</v>
      </c>
      <c r="R57" t="str">
        <f t="shared" si="13"/>
        <v>20/6/2024</v>
      </c>
      <c r="S57" t="str">
        <f t="shared" si="14"/>
        <v xml:space="preserve">Today is Thursday</v>
      </c>
      <c r="T57" s="31" t="str">
        <f t="shared" si="15"/>
        <v xml:space="preserve"> the 20th of June, 2024</v>
      </c>
      <c r="U57" t="str">
        <f>IF(C57="","",VLOOKUP(C57,ListesDeroulantes!A:B,2,FALSE)&amp;" menu")</f>
        <v xml:space="preserve">organic menu</v>
      </c>
      <c r="V57" t="str">
        <f t="shared" si="16"/>
        <v xml:space="preserve">Today, there is a organic menu:</v>
      </c>
      <c r="W57" t="str">
        <f>HMTL!B$10&amp;R57&amp;HMTL!B$12&amp;S57&amp;HMTL!B$14&amp;T57&amp;HMTL!B$16&amp;V57&amp;HMTL!B$18</f>
        <v xml:space="preserve">        &lt;!-- début d'un menu--&gt;
        &lt;div class="u-accordion-item"&gt;
          &lt;a class="u-accordion-link u-button-style u-palette-3-light-2 u-accordion-link-2" id="link-accordion-4c47"
            aria-controls="accordion-4c47" aria-selected="false"&gt;
            &lt;span class="u-accordion-link-text"&gt;20/6/2024&lt;/span&gt;&lt;span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7" s="31" t="str">
        <f>IFERROR(VLOOKUP(D57,ListesDeroulantes!C:E,3,FALSE),"")</f>
        <v xml:space="preserve">grated carrots</v>
      </c>
      <c r="Y57" s="31" t="str">
        <f>IFERROR("./images/"&amp;VLOOKUP(D57,ListesDeroulantes!C:E,2,FALSE),"")</f>
        <v>./images/carrots.png</v>
      </c>
      <c r="Z57" s="31" t="str">
        <f>IFERROR(VLOOKUP(E57,ListesDeroulantes!F:H,3,FALSE),"")</f>
        <v/>
      </c>
      <c r="AA57" s="31" t="str">
        <f>IFERROR("./images/"&amp;VLOOKUP(E57,ListesDeroulantes!F:H,2,FALSE),"")</f>
        <v/>
      </c>
      <c r="AB57" s="31" t="str">
        <f t="shared" si="17"/>
        <v xml:space="preserve">grated carrots</v>
      </c>
      <c r="AC57" t="str">
        <f>IFERROR(VLOOKUP(G57,ListesDeroulantes!I:K,3,FALSE),"")</f>
        <v>pasta</v>
      </c>
      <c r="AD57" t="str">
        <f>IFERROR("./images/"&amp;VLOOKUP(G57,ListesDeroulantes!I:K,2,FALSE),"")</f>
        <v>./images/pasta.png</v>
      </c>
      <c r="AE57" t="str">
        <f>IFERROR(VLOOKUP(H57,ListesDeroulantes!I:K,3,FALSE),"")</f>
        <v>lentils</v>
      </c>
      <c r="AF57" t="str">
        <f>IFERROR("./images/"&amp;VLOOKUP(H57,ListesDeroulantes!I:K,2,FALSE),"")</f>
        <v>./images/lentils.png</v>
      </c>
      <c r="AG57" t="str">
        <f>IFERROR(VLOOKUP(I57,ListesDeroulantes!I:K,3,FALSE),"")</f>
        <v/>
      </c>
      <c r="AH57" s="31" t="str">
        <f>IFERROR("./images/"&amp;VLOOKUP(I57,ListesDeroulantes!I:K,2,FALSE),"")</f>
        <v/>
      </c>
      <c r="AI57" t="str">
        <f t="shared" si="18"/>
        <v xml:space="preserve">pasta with lentils</v>
      </c>
      <c r="AJ57" t="str">
        <f>IFERROR(VLOOKUP(J57,ListesDeroulantes!L:N,3,FALSE),"")</f>
        <v xml:space="preserve">chocolate cake</v>
      </c>
      <c r="AK57" t="str">
        <f>IFERROR("./images/"&amp;VLOOKUP(J57,ListesDeroulantes!L:N,2,FALSE),"")</f>
        <v>./images/chocolatecake.png</v>
      </c>
      <c r="AL57" t="str">
        <f>IFERROR(VLOOKUP(K57,ListesDeroulantes!L:N,3,FALSE),"")</f>
        <v/>
      </c>
      <c r="AM57" t="str">
        <f>IFERROR("./images/"&amp;VLOOKUP(K57,ListesDeroulantes!L:N,2,FALSE),"")</f>
        <v/>
      </c>
      <c r="AN57" t="str">
        <f>IFERROR(VLOOKUP(L57,ListesDeroulantes!L:N,3,FALSE),"")</f>
        <v/>
      </c>
      <c r="AO57" s="31" t="str">
        <f>IFERROR("./images/"&amp;VLOOKUP(L57,ListesDeroulantes!L:N,2,FALSE),"")</f>
        <v/>
      </c>
      <c r="AP57" t="str">
        <f t="shared" si="19"/>
        <v xml:space="preserve">chocolate cake</v>
      </c>
      <c r="AQ57" t="str">
        <f>HMTL!B$20&amp;AB57&amp;IF(Y57&lt;&gt;"",HMTL!B$24&amp;Y57&amp;HMTL!B$26,"")&amp;IF(AA57&lt;&gt;"",HMTL!B$28&amp;AA57&amp;HMTL!B$26,"")&amp;HMTL!B$32&amp;HMTL!B$21&amp;AI57&amp;IF(AD57&lt;&gt;"",HMTL!B$24&amp;AD57&amp;HMTL!B$26,"")&amp;IF(AF57&lt;&gt;"",HMTL!B$28&amp;AF57&amp;HMTL!B$26,"")&amp;IF(AH57&lt;&gt;"",HMTL!B$30&amp;AH57&amp;HMTL!B$26,"")&amp;HMTL!B$32&amp;HMTL!B$22&amp;AP57&amp;IF(AK57&lt;&gt;"",HMTL!B$24&amp;AK57&amp;HMTL!B$26,"")&amp;IF(AM57&lt;&gt;"",HMTL!B$28&amp;AM57&amp;HMTL!B$26,"")&amp;IF(AO57&lt;&gt;"",HMTL!B$30&amp;AO57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7" s="31" t="str">
        <f>IF(A57&lt;&gt;"",W57&amp;AQ57&amp;HMTL!B$32&amp;HMTL!B$34,"")</f>
        <v xml:space="preserve">        &lt;!-- début d'un menu--&gt;
        &lt;div class="u-accordion-item"&gt;
          &lt;a class="u-accordion-link u-button-style u-palette-3-light-2 u-accordion-link-2" id="link-accordion-4c47"
            aria-controls="accordion-4c47" aria-selected="false"&gt;
            &lt;span class="u-accordion-link-text"&gt;20/6/2024&lt;/span&gt;&lt;span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7" s="32"/>
    </row>
    <row r="58" ht="14.25">
      <c r="A58" s="41">
        <v>45464</v>
      </c>
      <c r="B58" s="42">
        <f t="shared" si="10"/>
        <v>5</v>
      </c>
      <c r="C58" s="42" t="s">
        <v>96</v>
      </c>
      <c r="D58" s="42" t="s">
        <v>97</v>
      </c>
      <c r="E58" s="42"/>
      <c r="F58" s="43"/>
      <c r="G58" s="42" t="s">
        <v>98</v>
      </c>
      <c r="H58" s="43" t="s">
        <v>99</v>
      </c>
      <c r="I58" s="43"/>
      <c r="J58" s="43" t="s">
        <v>100</v>
      </c>
      <c r="K58" s="43"/>
      <c r="L58" s="43"/>
      <c r="N58">
        <f t="shared" si="11"/>
        <v>6</v>
      </c>
      <c r="O58" t="str">
        <f t="shared" si="12"/>
        <v>Friday</v>
      </c>
      <c r="P58" t="str">
        <f>VLOOKUP(DAY(A58),Paramètres!I$3:J$33,2,FALSE)</f>
        <v>21st</v>
      </c>
      <c r="Q58" t="str">
        <f>VLOOKUP(MONTH(A58),Paramètres!M$3:N$14,2,FALSE)</f>
        <v>June</v>
      </c>
      <c r="R58" t="str">
        <f t="shared" si="13"/>
        <v>21/6/2024</v>
      </c>
      <c r="S58" t="str">
        <f t="shared" si="14"/>
        <v xml:space="preserve">Today is Friday</v>
      </c>
      <c r="T58" s="31" t="str">
        <f t="shared" si="15"/>
        <v xml:space="preserve"> the 21st of June, 2024</v>
      </c>
      <c r="U58" t="str">
        <f>IF(C58="","",VLOOKUP(C58,ListesDeroulantes!A:B,2,FALSE)&amp;" menu")</f>
        <v xml:space="preserve">organic menu</v>
      </c>
      <c r="V58" t="str">
        <f t="shared" si="16"/>
        <v xml:space="preserve">Today, there is a organic menu:</v>
      </c>
      <c r="W58" t="str">
        <f>HMTL!B$10&amp;R58&amp;HMTL!B$12&amp;S58&amp;HMTL!B$14&amp;T58&amp;HMTL!B$16&amp;V58&amp;HMTL!B$18</f>
        <v xml:space="preserve">        &lt;!-- début d'un menu--&gt;
        &lt;div class="u-accordion-item"&gt;
          &lt;a class="u-accordion-link u-button-style u-palette-3-light-2 u-accordion-link-2" id="link-accordion-4c47"
            aria-controls="accordion-4c47" aria-selected="false"&gt;
            &lt;span class="u-accordion-link-text"&gt;21/6/2024&lt;/span&gt;&lt;span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8" s="31" t="str">
        <f>IFERROR(VLOOKUP(D58,ListesDeroulantes!C:E,3,FALSE),"")</f>
        <v xml:space="preserve">grated carrots</v>
      </c>
      <c r="Y58" s="31" t="str">
        <f>IFERROR("./images/"&amp;VLOOKUP(D58,ListesDeroulantes!C:E,2,FALSE),"")</f>
        <v>./images/carrots.png</v>
      </c>
      <c r="Z58" s="31" t="str">
        <f>IFERROR(VLOOKUP(E58,ListesDeroulantes!F:H,3,FALSE),"")</f>
        <v/>
      </c>
      <c r="AA58" s="31" t="str">
        <f>IFERROR("./images/"&amp;VLOOKUP(E58,ListesDeroulantes!F:H,2,FALSE),"")</f>
        <v/>
      </c>
      <c r="AB58" s="31" t="str">
        <f t="shared" si="17"/>
        <v xml:space="preserve">grated carrots</v>
      </c>
      <c r="AC58" t="str">
        <f>IFERROR(VLOOKUP(G58,ListesDeroulantes!I:K,3,FALSE),"")</f>
        <v>pasta</v>
      </c>
      <c r="AD58" t="str">
        <f>IFERROR("./images/"&amp;VLOOKUP(G58,ListesDeroulantes!I:K,2,FALSE),"")</f>
        <v>./images/pasta.png</v>
      </c>
      <c r="AE58" t="str">
        <f>IFERROR(VLOOKUP(H58,ListesDeroulantes!I:K,3,FALSE),"")</f>
        <v>lentils</v>
      </c>
      <c r="AF58" t="str">
        <f>IFERROR("./images/"&amp;VLOOKUP(H58,ListesDeroulantes!I:K,2,FALSE),"")</f>
        <v>./images/lentils.png</v>
      </c>
      <c r="AG58" t="str">
        <f>IFERROR(VLOOKUP(I58,ListesDeroulantes!I:K,3,FALSE),"")</f>
        <v/>
      </c>
      <c r="AH58" s="31" t="str">
        <f>IFERROR("./images/"&amp;VLOOKUP(I58,ListesDeroulantes!I:K,2,FALSE),"")</f>
        <v/>
      </c>
      <c r="AI58" t="str">
        <f t="shared" si="18"/>
        <v xml:space="preserve">pasta with lentils</v>
      </c>
      <c r="AJ58" t="str">
        <f>IFERROR(VLOOKUP(J58,ListesDeroulantes!L:N,3,FALSE),"")</f>
        <v xml:space="preserve">chocolate cake</v>
      </c>
      <c r="AK58" t="str">
        <f>IFERROR("./images/"&amp;VLOOKUP(J58,ListesDeroulantes!L:N,2,FALSE),"")</f>
        <v>./images/chocolatecake.png</v>
      </c>
      <c r="AL58" t="str">
        <f>IFERROR(VLOOKUP(K58,ListesDeroulantes!L:N,3,FALSE),"")</f>
        <v/>
      </c>
      <c r="AM58" t="str">
        <f>IFERROR("./images/"&amp;VLOOKUP(K58,ListesDeroulantes!L:N,2,FALSE),"")</f>
        <v/>
      </c>
      <c r="AN58" t="str">
        <f>IFERROR(VLOOKUP(L58,ListesDeroulantes!L:N,3,FALSE),"")</f>
        <v/>
      </c>
      <c r="AO58" s="31" t="str">
        <f>IFERROR("./images/"&amp;VLOOKUP(L58,ListesDeroulantes!L:N,2,FALSE),"")</f>
        <v/>
      </c>
      <c r="AP58" t="str">
        <f t="shared" si="19"/>
        <v xml:space="preserve">chocolate cake</v>
      </c>
      <c r="AQ58" t="str">
        <f>HMTL!B$20&amp;AB58&amp;IF(Y58&lt;&gt;"",HMTL!B$24&amp;Y58&amp;HMTL!B$26,"")&amp;IF(AA58&lt;&gt;"",HMTL!B$28&amp;AA58&amp;HMTL!B$26,"")&amp;HMTL!B$32&amp;HMTL!B$21&amp;AI58&amp;IF(AD58&lt;&gt;"",HMTL!B$24&amp;AD58&amp;HMTL!B$26,"")&amp;IF(AF58&lt;&gt;"",HMTL!B$28&amp;AF58&amp;HMTL!B$26,"")&amp;IF(AH58&lt;&gt;"",HMTL!B$30&amp;AH58&amp;HMTL!B$26,"")&amp;HMTL!B$32&amp;HMTL!B$22&amp;AP58&amp;IF(AK58&lt;&gt;"",HMTL!B$24&amp;AK58&amp;HMTL!B$26,"")&amp;IF(AM58&lt;&gt;"",HMTL!B$28&amp;AM58&amp;HMTL!B$26,"")&amp;IF(AO58&lt;&gt;"",HMTL!B$30&amp;AO58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8" s="31" t="str">
        <f>IF(A58&lt;&gt;"",W58&amp;AQ58&amp;HMTL!B$32&amp;HMTL!B$34,"")</f>
        <v xml:space="preserve">        &lt;!-- début d'un menu--&gt;
        &lt;div class="u-accordion-item"&gt;
          &lt;a class="u-accordion-link u-button-style u-palette-3-light-2 u-accordion-link-2" id="link-accordion-4c47"
            aria-controls="accordion-4c47" aria-selected="false"&gt;
            &lt;span class="u-accordion-link-text"&gt;21/6/2024&lt;/span&gt;&lt;span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8" s="32"/>
    </row>
    <row r="59" ht="14.25">
      <c r="A59" s="41">
        <v>45465</v>
      </c>
      <c r="B59" s="42">
        <f t="shared" si="10"/>
        <v>6</v>
      </c>
      <c r="C59" s="42" t="s">
        <v>96</v>
      </c>
      <c r="D59" s="42" t="s">
        <v>97</v>
      </c>
      <c r="E59" s="42"/>
      <c r="F59" s="43"/>
      <c r="G59" s="42" t="s">
        <v>98</v>
      </c>
      <c r="H59" s="43" t="s">
        <v>99</v>
      </c>
      <c r="I59" s="43"/>
      <c r="J59" s="43" t="s">
        <v>100</v>
      </c>
      <c r="K59" s="43"/>
      <c r="L59" s="43"/>
      <c r="N59">
        <f t="shared" si="11"/>
        <v>7</v>
      </c>
      <c r="O59" t="str">
        <f t="shared" si="12"/>
        <v>Saturday</v>
      </c>
      <c r="P59" t="str">
        <f>VLOOKUP(DAY(A59),Paramètres!I$3:J$33,2,FALSE)</f>
        <v>22nd</v>
      </c>
      <c r="Q59" t="str">
        <f>VLOOKUP(MONTH(A59),Paramètres!M$3:N$14,2,FALSE)</f>
        <v>June</v>
      </c>
      <c r="R59" t="str">
        <f t="shared" si="13"/>
        <v>22/6/2024</v>
      </c>
      <c r="S59" t="str">
        <f t="shared" si="14"/>
        <v xml:space="preserve">Today is Saturday</v>
      </c>
      <c r="T59" s="31" t="str">
        <f t="shared" si="15"/>
        <v xml:space="preserve"> the 22nd of June, 2024</v>
      </c>
      <c r="U59" t="str">
        <f>IF(C59="","",VLOOKUP(C59,ListesDeroulantes!A:B,2,FALSE)&amp;" menu")</f>
        <v xml:space="preserve">organic menu</v>
      </c>
      <c r="V59" t="str">
        <f t="shared" si="16"/>
        <v xml:space="preserve">Today, there is a organic menu:</v>
      </c>
      <c r="W59" t="str">
        <f>HMTL!B$10&amp;R59&amp;HMTL!B$12&amp;S59&amp;HMTL!B$14&amp;T59&amp;HMTL!B$16&amp;V59&amp;HMTL!B$18</f>
        <v xml:space="preserve">        &lt;!-- début d'un menu--&gt;
        &lt;div class="u-accordion-item"&gt;
          &lt;a class="u-accordion-link u-button-style u-palette-3-light-2 u-accordion-link-2" id="link-accordion-4c47"
            aria-controls="accordion-4c47" aria-selected="false"&gt;
            &lt;span class="u-accordion-link-text"&gt;22/6/2024&lt;/span&gt;&lt;span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22nd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9" s="31" t="str">
        <f>IFERROR(VLOOKUP(D59,ListesDeroulantes!C:E,3,FALSE),"")</f>
        <v xml:space="preserve">grated carrots</v>
      </c>
      <c r="Y59" s="31" t="str">
        <f>IFERROR("./images/"&amp;VLOOKUP(D59,ListesDeroulantes!C:E,2,FALSE),"")</f>
        <v>./images/carrots.png</v>
      </c>
      <c r="Z59" s="31" t="str">
        <f>IFERROR(VLOOKUP(E59,ListesDeroulantes!F:H,3,FALSE),"")</f>
        <v/>
      </c>
      <c r="AA59" s="31" t="str">
        <f>IFERROR("./images/"&amp;VLOOKUP(E59,ListesDeroulantes!F:H,2,FALSE),"")</f>
        <v/>
      </c>
      <c r="AB59" s="31" t="str">
        <f t="shared" si="17"/>
        <v xml:space="preserve">grated carrots</v>
      </c>
      <c r="AC59" t="str">
        <f>IFERROR(VLOOKUP(G59,ListesDeroulantes!I:K,3,FALSE),"")</f>
        <v>pasta</v>
      </c>
      <c r="AD59" t="str">
        <f>IFERROR("./images/"&amp;VLOOKUP(G59,ListesDeroulantes!I:K,2,FALSE),"")</f>
        <v>./images/pasta.png</v>
      </c>
      <c r="AE59" t="str">
        <f>IFERROR(VLOOKUP(H59,ListesDeroulantes!I:K,3,FALSE),"")</f>
        <v>lentils</v>
      </c>
      <c r="AF59" t="str">
        <f>IFERROR("./images/"&amp;VLOOKUP(H59,ListesDeroulantes!I:K,2,FALSE),"")</f>
        <v>./images/lentils.png</v>
      </c>
      <c r="AG59" t="str">
        <f>IFERROR(VLOOKUP(I59,ListesDeroulantes!I:K,3,FALSE),"")</f>
        <v/>
      </c>
      <c r="AH59" s="31" t="str">
        <f>IFERROR("./images/"&amp;VLOOKUP(I59,ListesDeroulantes!I:K,2,FALSE),"")</f>
        <v/>
      </c>
      <c r="AI59" t="str">
        <f t="shared" si="18"/>
        <v xml:space="preserve">pasta with lentils</v>
      </c>
      <c r="AJ59" t="str">
        <f>IFERROR(VLOOKUP(J59,ListesDeroulantes!L:N,3,FALSE),"")</f>
        <v xml:space="preserve">chocolate cake</v>
      </c>
      <c r="AK59" t="str">
        <f>IFERROR("./images/"&amp;VLOOKUP(J59,ListesDeroulantes!L:N,2,FALSE),"")</f>
        <v>./images/chocolatecake.png</v>
      </c>
      <c r="AL59" t="str">
        <f>IFERROR(VLOOKUP(K59,ListesDeroulantes!L:N,3,FALSE),"")</f>
        <v/>
      </c>
      <c r="AM59" t="str">
        <f>IFERROR("./images/"&amp;VLOOKUP(K59,ListesDeroulantes!L:N,2,FALSE),"")</f>
        <v/>
      </c>
      <c r="AN59" t="str">
        <f>IFERROR(VLOOKUP(L59,ListesDeroulantes!L:N,3,FALSE),"")</f>
        <v/>
      </c>
      <c r="AO59" s="31" t="str">
        <f>IFERROR("./images/"&amp;VLOOKUP(L59,ListesDeroulantes!L:N,2,FALSE),"")</f>
        <v/>
      </c>
      <c r="AP59" t="str">
        <f t="shared" si="19"/>
        <v xml:space="preserve">chocolate cake</v>
      </c>
      <c r="AQ59" t="str">
        <f>HMTL!B$20&amp;AB59&amp;IF(Y59&lt;&gt;"",HMTL!B$24&amp;Y59&amp;HMTL!B$26,"")&amp;IF(AA59&lt;&gt;"",HMTL!B$28&amp;AA59&amp;HMTL!B$26,"")&amp;HMTL!B$32&amp;HMTL!B$21&amp;AI59&amp;IF(AD59&lt;&gt;"",HMTL!B$24&amp;AD59&amp;HMTL!B$26,"")&amp;IF(AF59&lt;&gt;"",HMTL!B$28&amp;AF59&amp;HMTL!B$26,"")&amp;IF(AH59&lt;&gt;"",HMTL!B$30&amp;AH59&amp;HMTL!B$26,"")&amp;HMTL!B$32&amp;HMTL!B$22&amp;AP59&amp;IF(AK59&lt;&gt;"",HMTL!B$24&amp;AK59&amp;HMTL!B$26,"")&amp;IF(AM59&lt;&gt;"",HMTL!B$28&amp;AM59&amp;HMTL!B$26,"")&amp;IF(AO59&lt;&gt;"",HMTL!B$30&amp;AO59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9" s="31" t="str">
        <f>IF(A59&lt;&gt;"",W59&amp;AQ59&amp;HMTL!B$32&amp;HMTL!B$34,"")</f>
        <v xml:space="preserve">        &lt;!-- début d'un menu--&gt;
        &lt;div class="u-accordion-item"&gt;
          &lt;a class="u-accordion-link u-button-style u-palette-3-light-2 u-accordion-link-2" id="link-accordion-4c47"
            aria-controls="accordion-4c47" aria-selected="false"&gt;
            &lt;span class="u-accordion-link-text"&gt;22/6/2024&lt;/span&gt;&lt;span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22nd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9" s="32"/>
    </row>
    <row r="60" ht="14.25">
      <c r="A60" s="41">
        <v>45466</v>
      </c>
      <c r="B60" s="42">
        <f t="shared" si="10"/>
        <v>7</v>
      </c>
      <c r="C60" s="42" t="s">
        <v>96</v>
      </c>
      <c r="D60" s="42" t="s">
        <v>97</v>
      </c>
      <c r="E60" s="42"/>
      <c r="F60" s="43"/>
      <c r="G60" s="42" t="s">
        <v>98</v>
      </c>
      <c r="H60" s="43" t="s">
        <v>99</v>
      </c>
      <c r="I60" s="43"/>
      <c r="J60" s="43" t="s">
        <v>100</v>
      </c>
      <c r="K60" s="43"/>
      <c r="L60" s="43"/>
      <c r="N60">
        <f t="shared" si="11"/>
        <v>1</v>
      </c>
      <c r="O60" t="str">
        <f t="shared" si="12"/>
        <v>Sunday</v>
      </c>
      <c r="P60" t="str">
        <f>VLOOKUP(DAY(A60),Paramètres!I$3:J$33,2,FALSE)</f>
        <v>23rd</v>
      </c>
      <c r="Q60" t="str">
        <f>VLOOKUP(MONTH(A60),Paramètres!M$3:N$14,2,FALSE)</f>
        <v>June</v>
      </c>
      <c r="R60" t="str">
        <f t="shared" si="13"/>
        <v>23/6/2024</v>
      </c>
      <c r="S60" t="str">
        <f t="shared" si="14"/>
        <v xml:space="preserve">Today is Sunday</v>
      </c>
      <c r="T60" s="31" t="str">
        <f t="shared" si="15"/>
        <v xml:space="preserve"> the 23rd of June, 2024</v>
      </c>
      <c r="U60" t="str">
        <f>IF(C60="","",VLOOKUP(C60,ListesDeroulantes!A:B,2,FALSE)&amp;" menu")</f>
        <v xml:space="preserve">organic menu</v>
      </c>
      <c r="V60" t="str">
        <f t="shared" si="16"/>
        <v xml:space="preserve">Today, there is a organic menu:</v>
      </c>
      <c r="W60" t="str">
        <f>HMTL!B$10&amp;R60&amp;HMTL!B$12&amp;S60&amp;HMTL!B$14&amp;T60&amp;HMTL!B$16&amp;V60&amp;HMTL!B$18</f>
        <v xml:space="preserve">        &lt;!-- début d'un menu--&gt;
        &lt;div class="u-accordion-item"&gt;
          &lt;a class="u-accordion-link u-button-style u-palette-3-light-2 u-accordion-link-2" id="link-accordion-4c47"
            aria-controls="accordion-4c47" aria-selected="false"&gt;
            &lt;span class="u-accordion-link-text"&gt;23/6/2024&lt;/span&gt;&lt;span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0" s="31" t="str">
        <f>IFERROR(VLOOKUP(D60,ListesDeroulantes!C:E,3,FALSE),"")</f>
        <v xml:space="preserve">grated carrots</v>
      </c>
      <c r="Y60" s="31" t="str">
        <f>IFERROR("./images/"&amp;VLOOKUP(D60,ListesDeroulantes!C:E,2,FALSE),"")</f>
        <v>./images/carrots.png</v>
      </c>
      <c r="Z60" s="31" t="str">
        <f>IFERROR(VLOOKUP(E60,ListesDeroulantes!F:H,3,FALSE),"")</f>
        <v/>
      </c>
      <c r="AA60" s="31" t="str">
        <f>IFERROR("./images/"&amp;VLOOKUP(E60,ListesDeroulantes!F:H,2,FALSE),"")</f>
        <v/>
      </c>
      <c r="AB60" s="31" t="str">
        <f t="shared" si="17"/>
        <v xml:space="preserve">grated carrots</v>
      </c>
      <c r="AC60" t="str">
        <f>IFERROR(VLOOKUP(G60,ListesDeroulantes!I:K,3,FALSE),"")</f>
        <v>pasta</v>
      </c>
      <c r="AD60" t="str">
        <f>IFERROR("./images/"&amp;VLOOKUP(G60,ListesDeroulantes!I:K,2,FALSE),"")</f>
        <v>./images/pasta.png</v>
      </c>
      <c r="AE60" t="str">
        <f>IFERROR(VLOOKUP(H60,ListesDeroulantes!I:K,3,FALSE),"")</f>
        <v>lentils</v>
      </c>
      <c r="AF60" t="str">
        <f>IFERROR("./images/"&amp;VLOOKUP(H60,ListesDeroulantes!I:K,2,FALSE),"")</f>
        <v>./images/lentils.png</v>
      </c>
      <c r="AG60" t="str">
        <f>IFERROR(VLOOKUP(I60,ListesDeroulantes!I:K,3,FALSE),"")</f>
        <v/>
      </c>
      <c r="AH60" s="31" t="str">
        <f>IFERROR("./images/"&amp;VLOOKUP(I60,ListesDeroulantes!I:K,2,FALSE),"")</f>
        <v/>
      </c>
      <c r="AI60" t="str">
        <f t="shared" si="18"/>
        <v xml:space="preserve">pasta with lentils</v>
      </c>
      <c r="AJ60" t="str">
        <f>IFERROR(VLOOKUP(J60,ListesDeroulantes!L:N,3,FALSE),"")</f>
        <v xml:space="preserve">chocolate cake</v>
      </c>
      <c r="AK60" t="str">
        <f>IFERROR("./images/"&amp;VLOOKUP(J60,ListesDeroulantes!L:N,2,FALSE),"")</f>
        <v>./images/chocolatecake.png</v>
      </c>
      <c r="AL60" t="str">
        <f>IFERROR(VLOOKUP(K60,ListesDeroulantes!L:N,3,FALSE),"")</f>
        <v/>
      </c>
      <c r="AM60" t="str">
        <f>IFERROR("./images/"&amp;VLOOKUP(K60,ListesDeroulantes!L:N,2,FALSE),"")</f>
        <v/>
      </c>
      <c r="AN60" t="str">
        <f>IFERROR(VLOOKUP(L60,ListesDeroulantes!L:N,3,FALSE),"")</f>
        <v/>
      </c>
      <c r="AO60" s="31" t="str">
        <f>IFERROR("./images/"&amp;VLOOKUP(L60,ListesDeroulantes!L:N,2,FALSE),"")</f>
        <v/>
      </c>
      <c r="AP60" t="str">
        <f t="shared" si="19"/>
        <v xml:space="preserve">chocolate cake</v>
      </c>
      <c r="AQ60" t="str">
        <f>HMTL!B$20&amp;AB60&amp;IF(Y60&lt;&gt;"",HMTL!B$24&amp;Y60&amp;HMTL!B$26,"")&amp;IF(AA60&lt;&gt;"",HMTL!B$28&amp;AA60&amp;HMTL!B$26,"")&amp;HMTL!B$32&amp;HMTL!B$21&amp;AI60&amp;IF(AD60&lt;&gt;"",HMTL!B$24&amp;AD60&amp;HMTL!B$26,"")&amp;IF(AF60&lt;&gt;"",HMTL!B$28&amp;AF60&amp;HMTL!B$26,"")&amp;IF(AH60&lt;&gt;"",HMTL!B$30&amp;AH60&amp;HMTL!B$26,"")&amp;HMTL!B$32&amp;HMTL!B$22&amp;AP60&amp;IF(AK60&lt;&gt;"",HMTL!B$24&amp;AK60&amp;HMTL!B$26,"")&amp;IF(AM60&lt;&gt;"",HMTL!B$28&amp;AM60&amp;HMTL!B$26,"")&amp;IF(AO60&lt;&gt;"",HMTL!B$30&amp;AO60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0" s="31" t="str">
        <f>IF(A60&lt;&gt;"",W60&amp;AQ60&amp;HMTL!B$32&amp;HMTL!B$34,"")</f>
        <v xml:space="preserve">        &lt;!-- début d'un menu--&gt;
        &lt;div class="u-accordion-item"&gt;
          &lt;a class="u-accordion-link u-button-style u-palette-3-light-2 u-accordion-link-2" id="link-accordion-4c47"
            aria-controls="accordion-4c47" aria-selected="false"&gt;
            &lt;span class="u-accordion-link-text"&gt;23/6/2024&lt;/span&gt;&lt;span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0" s="32"/>
    </row>
    <row r="61" ht="14.25">
      <c r="A61" s="41">
        <v>45467</v>
      </c>
      <c r="B61" s="42">
        <f t="shared" si="10"/>
        <v>1</v>
      </c>
      <c r="C61" s="42" t="s">
        <v>96</v>
      </c>
      <c r="D61" s="42" t="s">
        <v>97</v>
      </c>
      <c r="E61" s="42"/>
      <c r="F61" s="43"/>
      <c r="G61" s="42" t="s">
        <v>98</v>
      </c>
      <c r="H61" s="43" t="s">
        <v>99</v>
      </c>
      <c r="I61" s="43"/>
      <c r="J61" s="43" t="s">
        <v>100</v>
      </c>
      <c r="K61" s="43"/>
      <c r="L61" s="43"/>
      <c r="N61">
        <f t="shared" si="11"/>
        <v>2</v>
      </c>
      <c r="O61" t="str">
        <f t="shared" si="12"/>
        <v>Monday</v>
      </c>
      <c r="P61" t="str">
        <f>VLOOKUP(DAY(A61),Paramètres!I$3:J$33,2,FALSE)</f>
        <v>24th</v>
      </c>
      <c r="Q61" t="str">
        <f>VLOOKUP(MONTH(A61),Paramètres!M$3:N$14,2,FALSE)</f>
        <v>June</v>
      </c>
      <c r="R61" t="str">
        <f t="shared" si="13"/>
        <v>24/6/2024</v>
      </c>
      <c r="S61" t="str">
        <f t="shared" si="14"/>
        <v xml:space="preserve">Today is Monday</v>
      </c>
      <c r="T61" s="31" t="str">
        <f t="shared" si="15"/>
        <v xml:space="preserve"> the 24th of June, 2024</v>
      </c>
      <c r="U61" t="str">
        <f>IF(C61="","",VLOOKUP(C61,ListesDeroulantes!A:B,2,FALSE)&amp;" menu")</f>
        <v xml:space="preserve">organic menu</v>
      </c>
      <c r="V61" t="str">
        <f t="shared" si="16"/>
        <v xml:space="preserve">Today, there is a organic menu:</v>
      </c>
      <c r="W61" t="str">
        <f>HMTL!B$10&amp;R61&amp;HMTL!B$12&amp;S61&amp;HMTL!B$14&amp;T61&amp;HMTL!B$16&amp;V61&amp;HMTL!B$18</f>
        <v xml:space="preserve">        &lt;!-- début d'un menu--&gt;
        &lt;div class="u-accordion-item"&gt;
          &lt;a class="u-accordion-link u-button-style u-palette-3-light-2 u-accordion-link-2" id="link-accordion-4c47"
            aria-controls="accordion-4c47" aria-selected="false"&gt;
            &lt;span class="u-accordion-link-text"&gt;24/6/2024&lt;/span&gt;&lt;span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1" s="31" t="str">
        <f>IFERROR(VLOOKUP(D61,ListesDeroulantes!C:E,3,FALSE),"")</f>
        <v xml:space="preserve">grated carrots</v>
      </c>
      <c r="Y61" s="31" t="str">
        <f>IFERROR("./images/"&amp;VLOOKUP(D61,ListesDeroulantes!C:E,2,FALSE),"")</f>
        <v>./images/carrots.png</v>
      </c>
      <c r="Z61" s="31" t="str">
        <f>IFERROR(VLOOKUP(E61,ListesDeroulantes!F:H,3,FALSE),"")</f>
        <v/>
      </c>
      <c r="AA61" s="31" t="str">
        <f>IFERROR("./images/"&amp;VLOOKUP(E61,ListesDeroulantes!F:H,2,FALSE),"")</f>
        <v/>
      </c>
      <c r="AB61" s="31" t="str">
        <f t="shared" si="17"/>
        <v xml:space="preserve">grated carrots</v>
      </c>
      <c r="AC61" t="str">
        <f>IFERROR(VLOOKUP(G61,ListesDeroulantes!I:K,3,FALSE),"")</f>
        <v>pasta</v>
      </c>
      <c r="AD61" t="str">
        <f>IFERROR("./images/"&amp;VLOOKUP(G61,ListesDeroulantes!I:K,2,FALSE),"")</f>
        <v>./images/pasta.png</v>
      </c>
      <c r="AE61" t="str">
        <f>IFERROR(VLOOKUP(H61,ListesDeroulantes!I:K,3,FALSE),"")</f>
        <v>lentils</v>
      </c>
      <c r="AF61" t="str">
        <f>IFERROR("./images/"&amp;VLOOKUP(H61,ListesDeroulantes!I:K,2,FALSE),"")</f>
        <v>./images/lentils.png</v>
      </c>
      <c r="AG61" t="str">
        <f>IFERROR(VLOOKUP(I61,ListesDeroulantes!I:K,3,FALSE),"")</f>
        <v/>
      </c>
      <c r="AH61" s="31" t="str">
        <f>IFERROR("./images/"&amp;VLOOKUP(I61,ListesDeroulantes!I:K,2,FALSE),"")</f>
        <v/>
      </c>
      <c r="AI61" t="str">
        <f t="shared" si="18"/>
        <v xml:space="preserve">pasta with lentils</v>
      </c>
      <c r="AJ61" t="str">
        <f>IFERROR(VLOOKUP(J61,ListesDeroulantes!L:N,3,FALSE),"")</f>
        <v xml:space="preserve">chocolate cake</v>
      </c>
      <c r="AK61" t="str">
        <f>IFERROR("./images/"&amp;VLOOKUP(J61,ListesDeroulantes!L:N,2,FALSE),"")</f>
        <v>./images/chocolatecake.png</v>
      </c>
      <c r="AL61" t="str">
        <f>IFERROR(VLOOKUP(K61,ListesDeroulantes!L:N,3,FALSE),"")</f>
        <v/>
      </c>
      <c r="AM61" t="str">
        <f>IFERROR("./images/"&amp;VLOOKUP(K61,ListesDeroulantes!L:N,2,FALSE),"")</f>
        <v/>
      </c>
      <c r="AN61" t="str">
        <f>IFERROR(VLOOKUP(L61,ListesDeroulantes!L:N,3,FALSE),"")</f>
        <v/>
      </c>
      <c r="AO61" s="31" t="str">
        <f>IFERROR("./images/"&amp;VLOOKUP(L61,ListesDeroulantes!L:N,2,FALSE),"")</f>
        <v/>
      </c>
      <c r="AP61" t="str">
        <f t="shared" si="19"/>
        <v xml:space="preserve">chocolate cake</v>
      </c>
      <c r="AQ61" t="str">
        <f>HMTL!B$20&amp;AB61&amp;IF(Y61&lt;&gt;"",HMTL!B$24&amp;Y61&amp;HMTL!B$26,"")&amp;IF(AA61&lt;&gt;"",HMTL!B$28&amp;AA61&amp;HMTL!B$26,"")&amp;HMTL!B$32&amp;HMTL!B$21&amp;AI61&amp;IF(AD61&lt;&gt;"",HMTL!B$24&amp;AD61&amp;HMTL!B$26,"")&amp;IF(AF61&lt;&gt;"",HMTL!B$28&amp;AF61&amp;HMTL!B$26,"")&amp;IF(AH61&lt;&gt;"",HMTL!B$30&amp;AH61&amp;HMTL!B$26,"")&amp;HMTL!B$32&amp;HMTL!B$22&amp;AP61&amp;IF(AK61&lt;&gt;"",HMTL!B$24&amp;AK61&amp;HMTL!B$26,"")&amp;IF(AM61&lt;&gt;"",HMTL!B$28&amp;AM61&amp;HMTL!B$26,"")&amp;IF(AO61&lt;&gt;"",HMTL!B$30&amp;AO61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1" s="31" t="str">
        <f>IF(A61&lt;&gt;"",W61&amp;AQ61&amp;HMTL!B$32&amp;HMTL!B$34,"")</f>
        <v xml:space="preserve">        &lt;!-- début d'un menu--&gt;
        &lt;div class="u-accordion-item"&gt;
          &lt;a class="u-accordion-link u-button-style u-palette-3-light-2 u-accordion-link-2" id="link-accordion-4c47"
            aria-controls="accordion-4c47" aria-selected="false"&gt;
            &lt;span class="u-accordion-link-text"&gt;24/6/2024&lt;/span&gt;&lt;span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1" s="32"/>
    </row>
    <row r="62" ht="14.25">
      <c r="A62" s="41">
        <v>45468</v>
      </c>
      <c r="B62" s="42">
        <f t="shared" si="10"/>
        <v>2</v>
      </c>
      <c r="C62" s="42" t="s">
        <v>96</v>
      </c>
      <c r="D62" s="42" t="s">
        <v>97</v>
      </c>
      <c r="E62" s="42"/>
      <c r="F62" s="43"/>
      <c r="G62" s="42" t="s">
        <v>98</v>
      </c>
      <c r="H62" s="43" t="s">
        <v>99</v>
      </c>
      <c r="I62" s="43"/>
      <c r="J62" s="43" t="s">
        <v>100</v>
      </c>
      <c r="K62" s="43"/>
      <c r="L62" s="43"/>
      <c r="N62">
        <f t="shared" si="11"/>
        <v>3</v>
      </c>
      <c r="O62" t="str">
        <f t="shared" si="12"/>
        <v>Tuesday</v>
      </c>
      <c r="P62" t="str">
        <f>VLOOKUP(DAY(A62),Paramètres!I$3:J$33,2,FALSE)</f>
        <v>25th</v>
      </c>
      <c r="Q62" t="str">
        <f>VLOOKUP(MONTH(A62),Paramètres!M$3:N$14,2,FALSE)</f>
        <v>June</v>
      </c>
      <c r="R62" t="str">
        <f t="shared" si="13"/>
        <v>25/6/2024</v>
      </c>
      <c r="S62" t="str">
        <f t="shared" si="14"/>
        <v xml:space="preserve">Today is Tuesday</v>
      </c>
      <c r="T62" s="31" t="str">
        <f t="shared" si="15"/>
        <v xml:space="preserve"> the 25th of June, 2024</v>
      </c>
      <c r="U62" t="str">
        <f>IF(C62="","",VLOOKUP(C62,ListesDeroulantes!A:B,2,FALSE)&amp;" menu")</f>
        <v xml:space="preserve">organic menu</v>
      </c>
      <c r="V62" t="str">
        <f t="shared" si="16"/>
        <v xml:space="preserve">Today, there is a organic menu:</v>
      </c>
      <c r="W62" t="str">
        <f>HMTL!B$10&amp;R62&amp;HMTL!B$12&amp;S62&amp;HMTL!B$14&amp;T62&amp;HMTL!B$16&amp;V62&amp;HMTL!B$18</f>
        <v xml:space="preserve">        &lt;!-- début d'un menu--&gt;
        &lt;div class="u-accordion-item"&gt;
          &lt;a class="u-accordion-link u-button-style u-palette-3-light-2 u-accordion-link-2" id="link-accordion-4c47"
            aria-controls="accordion-4c47" aria-selected="false"&gt;
            &lt;span class="u-accordion-link-text"&gt;25/6/2024&lt;/span&gt;&lt;span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2" s="31" t="str">
        <f>IFERROR(VLOOKUP(D62,ListesDeroulantes!C:E,3,FALSE),"")</f>
        <v xml:space="preserve">grated carrots</v>
      </c>
      <c r="Y62" s="31" t="str">
        <f>IFERROR("./images/"&amp;VLOOKUP(D62,ListesDeroulantes!C:E,2,FALSE),"")</f>
        <v>./images/carrots.png</v>
      </c>
      <c r="Z62" s="31" t="str">
        <f>IFERROR(VLOOKUP(E62,ListesDeroulantes!F:H,3,FALSE),"")</f>
        <v/>
      </c>
      <c r="AA62" s="31" t="str">
        <f>IFERROR("./images/"&amp;VLOOKUP(E62,ListesDeroulantes!F:H,2,FALSE),"")</f>
        <v/>
      </c>
      <c r="AB62" s="31" t="str">
        <f t="shared" si="17"/>
        <v xml:space="preserve">grated carrots</v>
      </c>
      <c r="AC62" t="str">
        <f>IFERROR(VLOOKUP(G62,ListesDeroulantes!I:K,3,FALSE),"")</f>
        <v>pasta</v>
      </c>
      <c r="AD62" t="str">
        <f>IFERROR("./images/"&amp;VLOOKUP(G62,ListesDeroulantes!I:K,2,FALSE),"")</f>
        <v>./images/pasta.png</v>
      </c>
      <c r="AE62" t="str">
        <f>IFERROR(VLOOKUP(H62,ListesDeroulantes!I:K,3,FALSE),"")</f>
        <v>lentils</v>
      </c>
      <c r="AF62" t="str">
        <f>IFERROR("./images/"&amp;VLOOKUP(H62,ListesDeroulantes!I:K,2,FALSE),"")</f>
        <v>./images/lentils.png</v>
      </c>
      <c r="AG62" t="str">
        <f>IFERROR(VLOOKUP(I62,ListesDeroulantes!I:K,3,FALSE),"")</f>
        <v/>
      </c>
      <c r="AH62" s="31" t="str">
        <f>IFERROR("./images/"&amp;VLOOKUP(I62,ListesDeroulantes!I:K,2,FALSE),"")</f>
        <v/>
      </c>
      <c r="AI62" t="str">
        <f t="shared" si="18"/>
        <v xml:space="preserve">pasta with lentils</v>
      </c>
      <c r="AJ62" t="str">
        <f>IFERROR(VLOOKUP(J62,ListesDeroulantes!L:N,3,FALSE),"")</f>
        <v xml:space="preserve">chocolate cake</v>
      </c>
      <c r="AK62" t="str">
        <f>IFERROR("./images/"&amp;VLOOKUP(J62,ListesDeroulantes!L:N,2,FALSE),"")</f>
        <v>./images/chocolatecake.png</v>
      </c>
      <c r="AL62" t="str">
        <f>IFERROR(VLOOKUP(K62,ListesDeroulantes!L:N,3,FALSE),"")</f>
        <v/>
      </c>
      <c r="AM62" t="str">
        <f>IFERROR("./images/"&amp;VLOOKUP(K62,ListesDeroulantes!L:N,2,FALSE),"")</f>
        <v/>
      </c>
      <c r="AN62" t="str">
        <f>IFERROR(VLOOKUP(L62,ListesDeroulantes!L:N,3,FALSE),"")</f>
        <v/>
      </c>
      <c r="AO62" s="31" t="str">
        <f>IFERROR("./images/"&amp;VLOOKUP(L62,ListesDeroulantes!L:N,2,FALSE),"")</f>
        <v/>
      </c>
      <c r="AP62" t="str">
        <f t="shared" si="19"/>
        <v xml:space="preserve">chocolate cake</v>
      </c>
      <c r="AQ62" t="str">
        <f>HMTL!B$20&amp;AB62&amp;IF(Y62&lt;&gt;"",HMTL!B$24&amp;Y62&amp;HMTL!B$26,"")&amp;IF(AA62&lt;&gt;"",HMTL!B$28&amp;AA62&amp;HMTL!B$26,"")&amp;HMTL!B$32&amp;HMTL!B$21&amp;AI62&amp;IF(AD62&lt;&gt;"",HMTL!B$24&amp;AD62&amp;HMTL!B$26,"")&amp;IF(AF62&lt;&gt;"",HMTL!B$28&amp;AF62&amp;HMTL!B$26,"")&amp;IF(AH62&lt;&gt;"",HMTL!B$30&amp;AH62&amp;HMTL!B$26,"")&amp;HMTL!B$32&amp;HMTL!B$22&amp;AP62&amp;IF(AK62&lt;&gt;"",HMTL!B$24&amp;AK62&amp;HMTL!B$26,"")&amp;IF(AM62&lt;&gt;"",HMTL!B$28&amp;AM62&amp;HMTL!B$26,"")&amp;IF(AO62&lt;&gt;"",HMTL!B$30&amp;AO62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2" s="31" t="str">
        <f>IF(A62&lt;&gt;"",W62&amp;AQ62&amp;HMTL!B$32&amp;HMTL!B$34,"")</f>
        <v xml:space="preserve">        &lt;!-- début d'un menu--&gt;
        &lt;div class="u-accordion-item"&gt;
          &lt;a class="u-accordion-link u-button-style u-palette-3-light-2 u-accordion-link-2" id="link-accordion-4c47"
            aria-controls="accordion-4c47" aria-selected="false"&gt;
            &lt;span class="u-accordion-link-text"&gt;25/6/2024&lt;/span&gt;&lt;span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2" s="32"/>
    </row>
    <row r="63" ht="14.25">
      <c r="A63" s="41">
        <v>45469</v>
      </c>
      <c r="B63" s="42">
        <f t="shared" si="10"/>
        <v>3</v>
      </c>
      <c r="C63" s="42" t="s">
        <v>96</v>
      </c>
      <c r="D63" s="42" t="s">
        <v>97</v>
      </c>
      <c r="E63" s="42"/>
      <c r="F63" s="43"/>
      <c r="G63" s="42" t="s">
        <v>98</v>
      </c>
      <c r="H63" s="43" t="s">
        <v>99</v>
      </c>
      <c r="I63" s="43"/>
      <c r="J63" s="43" t="s">
        <v>100</v>
      </c>
      <c r="K63" s="43"/>
      <c r="L63" s="43"/>
      <c r="N63">
        <f t="shared" si="11"/>
        <v>4</v>
      </c>
      <c r="O63" t="str">
        <f t="shared" si="12"/>
        <v>Wednesday</v>
      </c>
      <c r="P63" t="str">
        <f>VLOOKUP(DAY(A63),Paramètres!I$3:J$33,2,FALSE)</f>
        <v>26th</v>
      </c>
      <c r="Q63" t="str">
        <f>VLOOKUP(MONTH(A63),Paramètres!M$3:N$14,2,FALSE)</f>
        <v>June</v>
      </c>
      <c r="R63" t="str">
        <f t="shared" si="13"/>
        <v>26/6/2024</v>
      </c>
      <c r="S63" t="str">
        <f t="shared" si="14"/>
        <v xml:space="preserve">Today is Wednesday</v>
      </c>
      <c r="T63" s="31" t="str">
        <f t="shared" si="15"/>
        <v xml:space="preserve"> the 26th of June, 2024</v>
      </c>
      <c r="U63" t="str">
        <f>IF(C63="","",VLOOKUP(C63,ListesDeroulantes!A:B,2,FALSE)&amp;" menu")</f>
        <v xml:space="preserve">organic menu</v>
      </c>
      <c r="V63" t="str">
        <f t="shared" si="16"/>
        <v xml:space="preserve">Today, there is a organic menu:</v>
      </c>
      <c r="W63" t="str">
        <f>HMTL!B$10&amp;R63&amp;HMTL!B$12&amp;S63&amp;HMTL!B$14&amp;T63&amp;HMTL!B$16&amp;V63&amp;HMTL!B$18</f>
        <v xml:space="preserve">        &lt;!-- début d'un menu--&gt;
        &lt;div class="u-accordion-item"&gt;
          &lt;a class="u-accordion-link u-button-style u-palette-3-light-2 u-accordion-link-2" id="link-accordion-4c47"
            aria-controls="accordion-4c47" aria-selected="false"&gt;
            &lt;span class="u-accordion-link-text"&gt;26/6/2024&lt;/span&gt;&lt;span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3" s="31" t="str">
        <f>IFERROR(VLOOKUP(D63,ListesDeroulantes!C:E,3,FALSE),"")</f>
        <v xml:space="preserve">grated carrots</v>
      </c>
      <c r="Y63" s="31" t="str">
        <f>IFERROR("./images/"&amp;VLOOKUP(D63,ListesDeroulantes!C:E,2,FALSE),"")</f>
        <v>./images/carrots.png</v>
      </c>
      <c r="Z63" s="31" t="str">
        <f>IFERROR(VLOOKUP(E63,ListesDeroulantes!F:H,3,FALSE),"")</f>
        <v/>
      </c>
      <c r="AA63" s="31" t="str">
        <f>IFERROR("./images/"&amp;VLOOKUP(E63,ListesDeroulantes!F:H,2,FALSE),"")</f>
        <v/>
      </c>
      <c r="AB63" s="31" t="str">
        <f t="shared" si="17"/>
        <v xml:space="preserve">grated carrots</v>
      </c>
      <c r="AC63" t="str">
        <f>IFERROR(VLOOKUP(G63,ListesDeroulantes!I:K,3,FALSE),"")</f>
        <v>pasta</v>
      </c>
      <c r="AD63" t="str">
        <f>IFERROR("./images/"&amp;VLOOKUP(G63,ListesDeroulantes!I:K,2,FALSE),"")</f>
        <v>./images/pasta.png</v>
      </c>
      <c r="AE63" t="str">
        <f>IFERROR(VLOOKUP(H63,ListesDeroulantes!I:K,3,FALSE),"")</f>
        <v>lentils</v>
      </c>
      <c r="AF63" t="str">
        <f>IFERROR("./images/"&amp;VLOOKUP(H63,ListesDeroulantes!I:K,2,FALSE),"")</f>
        <v>./images/lentils.png</v>
      </c>
      <c r="AG63" t="str">
        <f>IFERROR(VLOOKUP(I63,ListesDeroulantes!I:K,3,FALSE),"")</f>
        <v/>
      </c>
      <c r="AH63" s="31" t="str">
        <f>IFERROR("./images/"&amp;VLOOKUP(I63,ListesDeroulantes!I:K,2,FALSE),"")</f>
        <v/>
      </c>
      <c r="AI63" t="str">
        <f t="shared" si="18"/>
        <v xml:space="preserve">pasta with lentils</v>
      </c>
      <c r="AJ63" t="str">
        <f>IFERROR(VLOOKUP(J63,ListesDeroulantes!L:N,3,FALSE),"")</f>
        <v xml:space="preserve">chocolate cake</v>
      </c>
      <c r="AK63" t="str">
        <f>IFERROR("./images/"&amp;VLOOKUP(J63,ListesDeroulantes!L:N,2,FALSE),"")</f>
        <v>./images/chocolatecake.png</v>
      </c>
      <c r="AL63" t="str">
        <f>IFERROR(VLOOKUP(K63,ListesDeroulantes!L:N,3,FALSE),"")</f>
        <v/>
      </c>
      <c r="AM63" t="str">
        <f>IFERROR("./images/"&amp;VLOOKUP(K63,ListesDeroulantes!L:N,2,FALSE),"")</f>
        <v/>
      </c>
      <c r="AN63" t="str">
        <f>IFERROR(VLOOKUP(L63,ListesDeroulantes!L:N,3,FALSE),"")</f>
        <v/>
      </c>
      <c r="AO63" s="31" t="str">
        <f>IFERROR("./images/"&amp;VLOOKUP(L63,ListesDeroulantes!L:N,2,FALSE),"")</f>
        <v/>
      </c>
      <c r="AP63" t="str">
        <f t="shared" si="19"/>
        <v xml:space="preserve">chocolate cake</v>
      </c>
      <c r="AQ63" t="str">
        <f>HMTL!B$20&amp;AB63&amp;IF(Y63&lt;&gt;"",HMTL!B$24&amp;Y63&amp;HMTL!B$26,"")&amp;IF(AA63&lt;&gt;"",HMTL!B$28&amp;AA63&amp;HMTL!B$26,"")&amp;HMTL!B$32&amp;HMTL!B$21&amp;AI63&amp;IF(AD63&lt;&gt;"",HMTL!B$24&amp;AD63&amp;HMTL!B$26,"")&amp;IF(AF63&lt;&gt;"",HMTL!B$28&amp;AF63&amp;HMTL!B$26,"")&amp;IF(AH63&lt;&gt;"",HMTL!B$30&amp;AH63&amp;HMTL!B$26,"")&amp;HMTL!B$32&amp;HMTL!B$22&amp;AP63&amp;IF(AK63&lt;&gt;"",HMTL!B$24&amp;AK63&amp;HMTL!B$26,"")&amp;IF(AM63&lt;&gt;"",HMTL!B$28&amp;AM63&amp;HMTL!B$26,"")&amp;IF(AO63&lt;&gt;"",HMTL!B$30&amp;AO63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3" s="31" t="str">
        <f>IF(A63&lt;&gt;"",W63&amp;AQ63&amp;HMTL!B$32&amp;HMTL!B$34,"")</f>
        <v xml:space="preserve">        &lt;!-- début d'un menu--&gt;
        &lt;div class="u-accordion-item"&gt;
          &lt;a class="u-accordion-link u-button-style u-palette-3-light-2 u-accordion-link-2" id="link-accordion-4c47"
            aria-controls="accordion-4c47" aria-selected="false"&gt;
            &lt;span class="u-accordion-link-text"&gt;26/6/2024&lt;/span&gt;&lt;span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3" s="32"/>
    </row>
    <row r="64" ht="14.25">
      <c r="A64" s="41">
        <v>45470</v>
      </c>
      <c r="B64" s="42">
        <f t="shared" si="10"/>
        <v>4</v>
      </c>
      <c r="C64" s="42" t="s">
        <v>96</v>
      </c>
      <c r="D64" s="42" t="s">
        <v>97</v>
      </c>
      <c r="E64" s="42"/>
      <c r="F64" s="43"/>
      <c r="G64" s="42" t="s">
        <v>98</v>
      </c>
      <c r="H64" s="43" t="s">
        <v>99</v>
      </c>
      <c r="I64" s="43"/>
      <c r="J64" s="43" t="s">
        <v>100</v>
      </c>
      <c r="K64" s="43"/>
      <c r="L64" s="43"/>
      <c r="N64">
        <f t="shared" si="11"/>
        <v>5</v>
      </c>
      <c r="O64" t="str">
        <f t="shared" si="12"/>
        <v>Thursday</v>
      </c>
      <c r="P64" t="str">
        <f>VLOOKUP(DAY(A64),Paramètres!I$3:J$33,2,FALSE)</f>
        <v>27th</v>
      </c>
      <c r="Q64" t="str">
        <f>VLOOKUP(MONTH(A64),Paramètres!M$3:N$14,2,FALSE)</f>
        <v>June</v>
      </c>
      <c r="R64" t="str">
        <f t="shared" si="13"/>
        <v>27/6/2024</v>
      </c>
      <c r="S64" t="str">
        <f t="shared" si="14"/>
        <v xml:space="preserve">Today is Thursday</v>
      </c>
      <c r="T64" s="31" t="str">
        <f t="shared" si="15"/>
        <v xml:space="preserve"> the 27th of June, 2024</v>
      </c>
      <c r="U64" t="str">
        <f>IF(C64="","",VLOOKUP(C64,ListesDeroulantes!A:B,2,FALSE)&amp;" menu")</f>
        <v xml:space="preserve">organic menu</v>
      </c>
      <c r="V64" t="str">
        <f t="shared" si="16"/>
        <v xml:space="preserve">Today, there is a organic menu:</v>
      </c>
      <c r="W64" t="str">
        <f>HMTL!B$10&amp;R64&amp;HMTL!B$12&amp;S64&amp;HMTL!B$14&amp;T64&amp;HMTL!B$16&amp;V64&amp;HMTL!B$18</f>
        <v xml:space="preserve">        &lt;!-- début d'un menu--&gt;
        &lt;div class="u-accordion-item"&gt;
          &lt;a class="u-accordion-link u-button-style u-palette-3-light-2 u-accordion-link-2" id="link-accordion-4c47"
            aria-controls="accordion-4c47" aria-selected="false"&gt;
            &lt;span class="u-accordion-link-text"&gt;27/6/2024&lt;/span&gt;&lt;span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4" s="31" t="str">
        <f>IFERROR(VLOOKUP(D64,ListesDeroulantes!C:E,3,FALSE),"")</f>
        <v xml:space="preserve">grated carrots</v>
      </c>
      <c r="Y64" s="31" t="str">
        <f>IFERROR("./images/"&amp;VLOOKUP(D64,ListesDeroulantes!C:E,2,FALSE),"")</f>
        <v>./images/carrots.png</v>
      </c>
      <c r="Z64" s="31" t="str">
        <f>IFERROR(VLOOKUP(E64,ListesDeroulantes!F:H,3,FALSE),"")</f>
        <v/>
      </c>
      <c r="AA64" s="31" t="str">
        <f>IFERROR("./images/"&amp;VLOOKUP(E64,ListesDeroulantes!F:H,2,FALSE),"")</f>
        <v/>
      </c>
      <c r="AB64" s="31" t="str">
        <f t="shared" si="17"/>
        <v xml:space="preserve">grated carrots</v>
      </c>
      <c r="AC64" t="str">
        <f>IFERROR(VLOOKUP(G64,ListesDeroulantes!I:K,3,FALSE),"")</f>
        <v>pasta</v>
      </c>
      <c r="AD64" t="str">
        <f>IFERROR("./images/"&amp;VLOOKUP(G64,ListesDeroulantes!I:K,2,FALSE),"")</f>
        <v>./images/pasta.png</v>
      </c>
      <c r="AE64" t="str">
        <f>IFERROR(VLOOKUP(H64,ListesDeroulantes!I:K,3,FALSE),"")</f>
        <v>lentils</v>
      </c>
      <c r="AF64" t="str">
        <f>IFERROR("./images/"&amp;VLOOKUP(H64,ListesDeroulantes!I:K,2,FALSE),"")</f>
        <v>./images/lentils.png</v>
      </c>
      <c r="AG64" t="str">
        <f>IFERROR(VLOOKUP(I64,ListesDeroulantes!I:K,3,FALSE),"")</f>
        <v/>
      </c>
      <c r="AH64" s="31" t="str">
        <f>IFERROR("./images/"&amp;VLOOKUP(I64,ListesDeroulantes!I:K,2,FALSE),"")</f>
        <v/>
      </c>
      <c r="AI64" t="str">
        <f t="shared" si="18"/>
        <v xml:space="preserve">pasta with lentils</v>
      </c>
      <c r="AJ64" t="str">
        <f>IFERROR(VLOOKUP(J64,ListesDeroulantes!L:N,3,FALSE),"")</f>
        <v xml:space="preserve">chocolate cake</v>
      </c>
      <c r="AK64" t="str">
        <f>IFERROR("./images/"&amp;VLOOKUP(J64,ListesDeroulantes!L:N,2,FALSE),"")</f>
        <v>./images/chocolatecake.png</v>
      </c>
      <c r="AL64" t="str">
        <f>IFERROR(VLOOKUP(K64,ListesDeroulantes!L:N,3,FALSE),"")</f>
        <v/>
      </c>
      <c r="AM64" t="str">
        <f>IFERROR("./images/"&amp;VLOOKUP(K64,ListesDeroulantes!L:N,2,FALSE),"")</f>
        <v/>
      </c>
      <c r="AN64" t="str">
        <f>IFERROR(VLOOKUP(L64,ListesDeroulantes!L:N,3,FALSE),"")</f>
        <v/>
      </c>
      <c r="AO64" s="31" t="str">
        <f>IFERROR("./images/"&amp;VLOOKUP(L64,ListesDeroulantes!L:N,2,FALSE),"")</f>
        <v/>
      </c>
      <c r="AP64" t="str">
        <f t="shared" si="19"/>
        <v xml:space="preserve">chocolate cake</v>
      </c>
      <c r="AQ64" t="str">
        <f>HMTL!B$20&amp;AB64&amp;IF(Y64&lt;&gt;"",HMTL!B$24&amp;Y64&amp;HMTL!B$26,"")&amp;IF(AA64&lt;&gt;"",HMTL!B$28&amp;AA64&amp;HMTL!B$26,"")&amp;HMTL!B$32&amp;HMTL!B$21&amp;AI64&amp;IF(AD64&lt;&gt;"",HMTL!B$24&amp;AD64&amp;HMTL!B$26,"")&amp;IF(AF64&lt;&gt;"",HMTL!B$28&amp;AF64&amp;HMTL!B$26,"")&amp;IF(AH64&lt;&gt;"",HMTL!B$30&amp;AH64&amp;HMTL!B$26,"")&amp;HMTL!B$32&amp;HMTL!B$22&amp;AP64&amp;IF(AK64&lt;&gt;"",HMTL!B$24&amp;AK64&amp;HMTL!B$26,"")&amp;IF(AM64&lt;&gt;"",HMTL!B$28&amp;AM64&amp;HMTL!B$26,"")&amp;IF(AO64&lt;&gt;"",HMTL!B$30&amp;AO64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4" s="31" t="str">
        <f>IF(A64&lt;&gt;"",W64&amp;AQ64&amp;HMTL!B$32&amp;HMTL!B$34,"")</f>
        <v xml:space="preserve">        &lt;!-- début d'un menu--&gt;
        &lt;div class="u-accordion-item"&gt;
          &lt;a class="u-accordion-link u-button-style u-palette-3-light-2 u-accordion-link-2" id="link-accordion-4c47"
            aria-controls="accordion-4c47" aria-selected="false"&gt;
            &lt;span class="u-accordion-link-text"&gt;27/6/2024&lt;/span&gt;&lt;span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4" s="32"/>
    </row>
    <row r="65" ht="14.25">
      <c r="A65" s="41">
        <v>45471</v>
      </c>
      <c r="B65" s="42">
        <f t="shared" si="10"/>
        <v>5</v>
      </c>
      <c r="C65" s="42" t="s">
        <v>96</v>
      </c>
      <c r="D65" s="42" t="s">
        <v>97</v>
      </c>
      <c r="E65" s="42"/>
      <c r="F65" s="43"/>
      <c r="G65" s="42" t="s">
        <v>98</v>
      </c>
      <c r="H65" s="43" t="s">
        <v>99</v>
      </c>
      <c r="I65" s="43"/>
      <c r="J65" s="43" t="s">
        <v>100</v>
      </c>
      <c r="K65" s="43"/>
      <c r="L65" s="43"/>
      <c r="N65">
        <f t="shared" si="11"/>
        <v>6</v>
      </c>
      <c r="O65" t="str">
        <f t="shared" si="12"/>
        <v>Friday</v>
      </c>
      <c r="P65" t="str">
        <f>VLOOKUP(DAY(A65),Paramètres!I$3:J$33,2,FALSE)</f>
        <v>28th</v>
      </c>
      <c r="Q65" t="str">
        <f>VLOOKUP(MONTH(A65),Paramètres!M$3:N$14,2,FALSE)</f>
        <v>June</v>
      </c>
      <c r="R65" t="str">
        <f t="shared" si="13"/>
        <v>28/6/2024</v>
      </c>
      <c r="S65" t="str">
        <f t="shared" si="14"/>
        <v xml:space="preserve">Today is Friday</v>
      </c>
      <c r="T65" s="31" t="str">
        <f t="shared" si="15"/>
        <v xml:space="preserve"> the 28th of June, 2024</v>
      </c>
      <c r="U65" t="str">
        <f>IF(C65="","",VLOOKUP(C65,ListesDeroulantes!A:B,2,FALSE)&amp;" menu")</f>
        <v xml:space="preserve">organic menu</v>
      </c>
      <c r="V65" t="str">
        <f t="shared" si="16"/>
        <v xml:space="preserve">Today, there is a organic menu:</v>
      </c>
      <c r="W65" t="str">
        <f>HMTL!B$10&amp;R65&amp;HMTL!B$12&amp;S65&amp;HMTL!B$14&amp;T65&amp;HMTL!B$16&amp;V65&amp;HMTL!B$18</f>
        <v xml:space="preserve">        &lt;!-- début d'un menu--&gt;
        &lt;div class="u-accordion-item"&gt;
          &lt;a class="u-accordion-link u-button-style u-palette-3-light-2 u-accordion-link-2" id="link-accordion-4c47"
            aria-controls="accordion-4c47" aria-selected="false"&gt;
            &lt;span class="u-accordion-link-text"&gt;28/6/2024&lt;/span&gt;&lt;span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5" s="31" t="str">
        <f>IFERROR(VLOOKUP(D65,ListesDeroulantes!C:E,3,FALSE),"")</f>
        <v xml:space="preserve">grated carrots</v>
      </c>
      <c r="Y65" s="31" t="str">
        <f>IFERROR("./images/"&amp;VLOOKUP(D65,ListesDeroulantes!C:E,2,FALSE),"")</f>
        <v>./images/carrots.png</v>
      </c>
      <c r="Z65" s="31" t="str">
        <f>IFERROR(VLOOKUP(E65,ListesDeroulantes!F:H,3,FALSE),"")</f>
        <v/>
      </c>
      <c r="AA65" s="31" t="str">
        <f>IFERROR("./images/"&amp;VLOOKUP(E65,ListesDeroulantes!F:H,2,FALSE),"")</f>
        <v/>
      </c>
      <c r="AB65" s="31" t="str">
        <f t="shared" si="17"/>
        <v xml:space="preserve">grated carrots</v>
      </c>
      <c r="AC65" t="str">
        <f>IFERROR(VLOOKUP(G65,ListesDeroulantes!I:K,3,FALSE),"")</f>
        <v>pasta</v>
      </c>
      <c r="AD65" t="str">
        <f>IFERROR("./images/"&amp;VLOOKUP(G65,ListesDeroulantes!I:K,2,FALSE),"")</f>
        <v>./images/pasta.png</v>
      </c>
      <c r="AE65" t="str">
        <f>IFERROR(VLOOKUP(H65,ListesDeroulantes!I:K,3,FALSE),"")</f>
        <v>lentils</v>
      </c>
      <c r="AF65" t="str">
        <f>IFERROR("./images/"&amp;VLOOKUP(H65,ListesDeroulantes!I:K,2,FALSE),"")</f>
        <v>./images/lentils.png</v>
      </c>
      <c r="AG65" t="str">
        <f>IFERROR(VLOOKUP(I65,ListesDeroulantes!I:K,3,FALSE),"")</f>
        <v/>
      </c>
      <c r="AH65" s="31" t="str">
        <f>IFERROR("./images/"&amp;VLOOKUP(I65,ListesDeroulantes!I:K,2,FALSE),"")</f>
        <v/>
      </c>
      <c r="AI65" t="str">
        <f t="shared" si="18"/>
        <v xml:space="preserve">pasta with lentils</v>
      </c>
      <c r="AJ65" t="str">
        <f>IFERROR(VLOOKUP(J65,ListesDeroulantes!L:N,3,FALSE),"")</f>
        <v xml:space="preserve">chocolate cake</v>
      </c>
      <c r="AK65" t="str">
        <f>IFERROR("./images/"&amp;VLOOKUP(J65,ListesDeroulantes!L:N,2,FALSE),"")</f>
        <v>./images/chocolatecake.png</v>
      </c>
      <c r="AL65" t="str">
        <f>IFERROR(VLOOKUP(K65,ListesDeroulantes!L:N,3,FALSE),"")</f>
        <v/>
      </c>
      <c r="AM65" t="str">
        <f>IFERROR("./images/"&amp;VLOOKUP(K65,ListesDeroulantes!L:N,2,FALSE),"")</f>
        <v/>
      </c>
      <c r="AN65" t="str">
        <f>IFERROR(VLOOKUP(L65,ListesDeroulantes!L:N,3,FALSE),"")</f>
        <v/>
      </c>
      <c r="AO65" s="31" t="str">
        <f>IFERROR("./images/"&amp;VLOOKUP(L65,ListesDeroulantes!L:N,2,FALSE),"")</f>
        <v/>
      </c>
      <c r="AP65" t="str">
        <f t="shared" si="19"/>
        <v xml:space="preserve">chocolate cake</v>
      </c>
      <c r="AQ65" t="str">
        <f>HMTL!B$20&amp;AB65&amp;IF(Y65&lt;&gt;"",HMTL!B$24&amp;Y65&amp;HMTL!B$26,"")&amp;IF(AA65&lt;&gt;"",HMTL!B$28&amp;AA65&amp;HMTL!B$26,"")&amp;HMTL!B$32&amp;HMTL!B$21&amp;AI65&amp;IF(AD65&lt;&gt;"",HMTL!B$24&amp;AD65&amp;HMTL!B$26,"")&amp;IF(AF65&lt;&gt;"",HMTL!B$28&amp;AF65&amp;HMTL!B$26,"")&amp;IF(AH65&lt;&gt;"",HMTL!B$30&amp;AH65&amp;HMTL!B$26,"")&amp;HMTL!B$32&amp;HMTL!B$22&amp;AP65&amp;IF(AK65&lt;&gt;"",HMTL!B$24&amp;AK65&amp;HMTL!B$26,"")&amp;IF(AM65&lt;&gt;"",HMTL!B$28&amp;AM65&amp;HMTL!B$26,"")&amp;IF(AO65&lt;&gt;"",HMTL!B$30&amp;AO65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5" s="31" t="str">
        <f>IF(A65&lt;&gt;"",W65&amp;AQ65&amp;HMTL!B$32&amp;HMTL!B$34,"")</f>
        <v xml:space="preserve">        &lt;!-- début d'un menu--&gt;
        &lt;div class="u-accordion-item"&gt;
          &lt;a class="u-accordion-link u-button-style u-palette-3-light-2 u-accordion-link-2" id="link-accordion-4c47"
            aria-controls="accordion-4c47" aria-selected="false"&gt;
            &lt;span class="u-accordion-link-text"&gt;28/6/2024&lt;/span&gt;&lt;span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5" s="32"/>
    </row>
    <row r="66" ht="14.25">
      <c r="A66" s="41">
        <v>45472</v>
      </c>
      <c r="B66" s="42">
        <f t="shared" si="10"/>
        <v>6</v>
      </c>
      <c r="C66" s="42" t="s">
        <v>96</v>
      </c>
      <c r="D66" s="42" t="s">
        <v>97</v>
      </c>
      <c r="E66" s="42"/>
      <c r="F66" s="43"/>
      <c r="G66" s="42" t="s">
        <v>98</v>
      </c>
      <c r="H66" s="43" t="s">
        <v>99</v>
      </c>
      <c r="I66" s="43"/>
      <c r="J66" s="43" t="s">
        <v>100</v>
      </c>
      <c r="K66" s="43"/>
      <c r="L66" s="43"/>
      <c r="N66">
        <f t="shared" si="11"/>
        <v>7</v>
      </c>
      <c r="O66" t="str">
        <f t="shared" si="12"/>
        <v>Saturday</v>
      </c>
      <c r="P66" t="str">
        <f>VLOOKUP(DAY(A66),Paramètres!I$3:J$33,2,FALSE)</f>
        <v>29th</v>
      </c>
      <c r="Q66" t="str">
        <f>VLOOKUP(MONTH(A66),Paramètres!M$3:N$14,2,FALSE)</f>
        <v>June</v>
      </c>
      <c r="R66" t="str">
        <f t="shared" si="13"/>
        <v>29/6/2024</v>
      </c>
      <c r="S66" t="str">
        <f t="shared" si="14"/>
        <v xml:space="preserve">Today is Saturday</v>
      </c>
      <c r="T66" s="31" t="str">
        <f t="shared" si="15"/>
        <v xml:space="preserve"> the 29th of June, 2024</v>
      </c>
      <c r="U66" t="str">
        <f>IF(C66="","",VLOOKUP(C66,ListesDeroulantes!A:B,2,FALSE)&amp;" menu")</f>
        <v xml:space="preserve">organic menu</v>
      </c>
      <c r="V66" t="str">
        <f t="shared" si="16"/>
        <v xml:space="preserve">Today, there is a organic menu:</v>
      </c>
      <c r="W66" t="str">
        <f>HMTL!B$10&amp;R66&amp;HMTL!B$12&amp;S66&amp;HMTL!B$14&amp;T66&amp;HMTL!B$16&amp;V66&amp;HMTL!B$18</f>
        <v xml:space="preserve">        &lt;!-- début d'un menu--&gt;
        &lt;div class="u-accordion-item"&gt;
          &lt;a class="u-accordion-link u-button-style u-palette-3-light-2 u-accordion-link-2" id="link-accordion-4c47"
            aria-controls="accordion-4c47" aria-selected="false"&gt;
            &lt;span class="u-accordion-link-text"&gt;29/6/2024&lt;/span&gt;&lt;span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6" s="31" t="str">
        <f>IFERROR(VLOOKUP(D66,ListesDeroulantes!C:E,3,FALSE),"")</f>
        <v xml:space="preserve">grated carrots</v>
      </c>
      <c r="Y66" s="31" t="str">
        <f>IFERROR("./images/"&amp;VLOOKUP(D66,ListesDeroulantes!C:E,2,FALSE),"")</f>
        <v>./images/carrots.png</v>
      </c>
      <c r="Z66" s="31" t="str">
        <f>IFERROR(VLOOKUP(E66,ListesDeroulantes!F:H,3,FALSE),"")</f>
        <v/>
      </c>
      <c r="AA66" s="31" t="str">
        <f>IFERROR("./images/"&amp;VLOOKUP(E66,ListesDeroulantes!F:H,2,FALSE),"")</f>
        <v/>
      </c>
      <c r="AB66" s="31" t="str">
        <f t="shared" si="17"/>
        <v xml:space="preserve">grated carrots</v>
      </c>
      <c r="AC66" t="str">
        <f>IFERROR(VLOOKUP(G66,ListesDeroulantes!I:K,3,FALSE),"")</f>
        <v>pasta</v>
      </c>
      <c r="AD66" t="str">
        <f>IFERROR("./images/"&amp;VLOOKUP(G66,ListesDeroulantes!I:K,2,FALSE),"")</f>
        <v>./images/pasta.png</v>
      </c>
      <c r="AE66" t="str">
        <f>IFERROR(VLOOKUP(H66,ListesDeroulantes!I:K,3,FALSE),"")</f>
        <v>lentils</v>
      </c>
      <c r="AF66" t="str">
        <f>IFERROR("./images/"&amp;VLOOKUP(H66,ListesDeroulantes!I:K,2,FALSE),"")</f>
        <v>./images/lentils.png</v>
      </c>
      <c r="AG66" t="str">
        <f>IFERROR(VLOOKUP(I66,ListesDeroulantes!I:K,3,FALSE),"")</f>
        <v/>
      </c>
      <c r="AH66" s="31" t="str">
        <f>IFERROR("./images/"&amp;VLOOKUP(I66,ListesDeroulantes!I:K,2,FALSE),"")</f>
        <v/>
      </c>
      <c r="AI66" t="str">
        <f t="shared" si="18"/>
        <v xml:space="preserve">pasta with lentils</v>
      </c>
      <c r="AJ66" t="str">
        <f>IFERROR(VLOOKUP(J66,ListesDeroulantes!L:N,3,FALSE),"")</f>
        <v xml:space="preserve">chocolate cake</v>
      </c>
      <c r="AK66" t="str">
        <f>IFERROR("./images/"&amp;VLOOKUP(J66,ListesDeroulantes!L:N,2,FALSE),"")</f>
        <v>./images/chocolatecake.png</v>
      </c>
      <c r="AL66" t="str">
        <f>IFERROR(VLOOKUP(K66,ListesDeroulantes!L:N,3,FALSE),"")</f>
        <v/>
      </c>
      <c r="AM66" t="str">
        <f>IFERROR("./images/"&amp;VLOOKUP(K66,ListesDeroulantes!L:N,2,FALSE),"")</f>
        <v/>
      </c>
      <c r="AN66" t="str">
        <f>IFERROR(VLOOKUP(L66,ListesDeroulantes!L:N,3,FALSE),"")</f>
        <v/>
      </c>
      <c r="AO66" s="31" t="str">
        <f>IFERROR("./images/"&amp;VLOOKUP(L66,ListesDeroulantes!L:N,2,FALSE),"")</f>
        <v/>
      </c>
      <c r="AP66" t="str">
        <f t="shared" si="19"/>
        <v xml:space="preserve">chocolate cake</v>
      </c>
      <c r="AQ66" t="str">
        <f>HMTL!B$20&amp;AB66&amp;IF(Y66&lt;&gt;"",HMTL!B$24&amp;Y66&amp;HMTL!B$26,"")&amp;IF(AA66&lt;&gt;"",HMTL!B$28&amp;AA66&amp;HMTL!B$26,"")&amp;HMTL!B$32&amp;HMTL!B$21&amp;AI66&amp;IF(AD66&lt;&gt;"",HMTL!B$24&amp;AD66&amp;HMTL!B$26,"")&amp;IF(AF66&lt;&gt;"",HMTL!B$28&amp;AF66&amp;HMTL!B$26,"")&amp;IF(AH66&lt;&gt;"",HMTL!B$30&amp;AH66&amp;HMTL!B$26,"")&amp;HMTL!B$32&amp;HMTL!B$22&amp;AP66&amp;IF(AK66&lt;&gt;"",HMTL!B$24&amp;AK66&amp;HMTL!B$26,"")&amp;IF(AM66&lt;&gt;"",HMTL!B$28&amp;AM66&amp;HMTL!B$26,"")&amp;IF(AO66&lt;&gt;"",HMTL!B$30&amp;AO66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6" s="31" t="str">
        <f>IF(A66&lt;&gt;"",W66&amp;AQ66&amp;HMTL!B$32&amp;HMTL!B$34,"")</f>
        <v xml:space="preserve">        &lt;!-- début d'un menu--&gt;
        &lt;div class="u-accordion-item"&gt;
          &lt;a class="u-accordion-link u-button-style u-palette-3-light-2 u-accordion-link-2" id="link-accordion-4c47"
            aria-controls="accordion-4c47" aria-selected="false"&gt;
            &lt;span class="u-accordion-link-text"&gt;29/6/2024&lt;/span&gt;&lt;span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6" s="32"/>
    </row>
    <row r="67" ht="14.25">
      <c r="A67" s="41">
        <v>45473</v>
      </c>
      <c r="B67" s="42">
        <f t="shared" si="10"/>
        <v>7</v>
      </c>
      <c r="C67" s="42" t="s">
        <v>96</v>
      </c>
      <c r="D67" s="42" t="s">
        <v>97</v>
      </c>
      <c r="E67" s="42"/>
      <c r="F67" s="43"/>
      <c r="G67" s="42" t="s">
        <v>98</v>
      </c>
      <c r="H67" s="43" t="s">
        <v>99</v>
      </c>
      <c r="I67" s="43"/>
      <c r="J67" s="43" t="s">
        <v>100</v>
      </c>
      <c r="K67" s="43"/>
      <c r="L67" s="43"/>
      <c r="N67">
        <f t="shared" si="11"/>
        <v>1</v>
      </c>
      <c r="O67" t="str">
        <f t="shared" si="12"/>
        <v>Sunday</v>
      </c>
      <c r="P67" t="str">
        <f>VLOOKUP(DAY(A67),Paramètres!I$3:J$33,2,FALSE)</f>
        <v>30th</v>
      </c>
      <c r="Q67" t="str">
        <f>VLOOKUP(MONTH(A67),Paramètres!M$3:N$14,2,FALSE)</f>
        <v>June</v>
      </c>
      <c r="R67" t="str">
        <f t="shared" si="13"/>
        <v>30/6/2024</v>
      </c>
      <c r="S67" t="str">
        <f t="shared" si="14"/>
        <v xml:space="preserve">Today is Sunday</v>
      </c>
      <c r="T67" s="31" t="str">
        <f t="shared" si="15"/>
        <v xml:space="preserve"> the 30th of June, 2024</v>
      </c>
      <c r="U67" t="str">
        <f>IF(C67="","",VLOOKUP(C67,ListesDeroulantes!A:B,2,FALSE)&amp;" menu")</f>
        <v xml:space="preserve">organic menu</v>
      </c>
      <c r="V67" t="str">
        <f t="shared" si="16"/>
        <v xml:space="preserve">Today, there is a organic menu:</v>
      </c>
      <c r="W67" t="str">
        <f>HMTL!B$10&amp;R67&amp;HMTL!B$12&amp;S67&amp;HMTL!B$14&amp;T67&amp;HMTL!B$16&amp;V67&amp;HMTL!B$18</f>
        <v xml:space="preserve">        &lt;!-- début d'un menu--&gt;
        &lt;div class="u-accordion-item"&gt;
          &lt;a class="u-accordion-link u-button-style u-palette-3-light-2 u-accordion-link-2" id="link-accordion-4c47"
            aria-controls="accordion-4c47" aria-selected="false"&gt;
            &lt;span class="u-accordion-link-text"&gt;30/6/2024&lt;/span&gt;&lt;span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30th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7" s="31" t="str">
        <f>IFERROR(VLOOKUP(D67,ListesDeroulantes!C:E,3,FALSE),"")</f>
        <v xml:space="preserve">grated carrots</v>
      </c>
      <c r="Y67" s="31" t="str">
        <f>IFERROR("./images/"&amp;VLOOKUP(D67,ListesDeroulantes!C:E,2,FALSE),"")</f>
        <v>./images/carrots.png</v>
      </c>
      <c r="Z67" s="31" t="str">
        <f>IFERROR(VLOOKUP(E67,ListesDeroulantes!F:H,3,FALSE),"")</f>
        <v/>
      </c>
      <c r="AA67" s="31" t="str">
        <f>IFERROR("./images/"&amp;VLOOKUP(E67,ListesDeroulantes!F:H,2,FALSE),"")</f>
        <v/>
      </c>
      <c r="AB67" s="31" t="str">
        <f t="shared" si="17"/>
        <v xml:space="preserve">grated carrots</v>
      </c>
      <c r="AC67" t="str">
        <f>IFERROR(VLOOKUP(G67,ListesDeroulantes!I:K,3,FALSE),"")</f>
        <v>pasta</v>
      </c>
      <c r="AD67" t="str">
        <f>IFERROR("./images/"&amp;VLOOKUP(G67,ListesDeroulantes!I:K,2,FALSE),"")</f>
        <v>./images/pasta.png</v>
      </c>
      <c r="AE67" t="str">
        <f>IFERROR(VLOOKUP(H67,ListesDeroulantes!I:K,3,FALSE),"")</f>
        <v>lentils</v>
      </c>
      <c r="AF67" t="str">
        <f>IFERROR("./images/"&amp;VLOOKUP(H67,ListesDeroulantes!I:K,2,FALSE),"")</f>
        <v>./images/lentils.png</v>
      </c>
      <c r="AG67" t="str">
        <f>IFERROR(VLOOKUP(I67,ListesDeroulantes!I:K,3,FALSE),"")</f>
        <v/>
      </c>
      <c r="AH67" s="31" t="str">
        <f>IFERROR("./images/"&amp;VLOOKUP(I67,ListesDeroulantes!I:K,2,FALSE),"")</f>
        <v/>
      </c>
      <c r="AI67" t="str">
        <f t="shared" si="18"/>
        <v xml:space="preserve">pasta with lentils</v>
      </c>
      <c r="AJ67" t="str">
        <f>IFERROR(VLOOKUP(J67,ListesDeroulantes!L:N,3,FALSE),"")</f>
        <v xml:space="preserve">chocolate cake</v>
      </c>
      <c r="AK67" t="str">
        <f>IFERROR("./images/"&amp;VLOOKUP(J67,ListesDeroulantes!L:N,2,FALSE),"")</f>
        <v>./images/chocolatecake.png</v>
      </c>
      <c r="AL67" t="str">
        <f>IFERROR(VLOOKUP(K67,ListesDeroulantes!L:N,3,FALSE),"")</f>
        <v/>
      </c>
      <c r="AM67" t="str">
        <f>IFERROR("./images/"&amp;VLOOKUP(K67,ListesDeroulantes!L:N,2,FALSE),"")</f>
        <v/>
      </c>
      <c r="AN67" t="str">
        <f>IFERROR(VLOOKUP(L67,ListesDeroulantes!L:N,3,FALSE),"")</f>
        <v/>
      </c>
      <c r="AO67" s="31" t="str">
        <f>IFERROR("./images/"&amp;VLOOKUP(L67,ListesDeroulantes!L:N,2,FALSE),"")</f>
        <v/>
      </c>
      <c r="AP67" t="str">
        <f t="shared" si="19"/>
        <v xml:space="preserve">chocolate cake</v>
      </c>
      <c r="AQ67" t="str">
        <f>HMTL!B$20&amp;AB67&amp;IF(Y67&lt;&gt;"",HMTL!B$24&amp;Y67&amp;HMTL!B$26,"")&amp;IF(AA67&lt;&gt;"",HMTL!B$28&amp;AA67&amp;HMTL!B$26,"")&amp;HMTL!B$32&amp;HMTL!B$21&amp;AI67&amp;IF(AD67&lt;&gt;"",HMTL!B$24&amp;AD67&amp;HMTL!B$26,"")&amp;IF(AF67&lt;&gt;"",HMTL!B$28&amp;AF67&amp;HMTL!B$26,"")&amp;IF(AH67&lt;&gt;"",HMTL!B$30&amp;AH67&amp;HMTL!B$26,"")&amp;HMTL!B$32&amp;HMTL!B$22&amp;AP67&amp;IF(AK67&lt;&gt;"",HMTL!B$24&amp;AK67&amp;HMTL!B$26,"")&amp;IF(AM67&lt;&gt;"",HMTL!B$28&amp;AM67&amp;HMTL!B$26,"")&amp;IF(AO67&lt;&gt;"",HMTL!B$30&amp;AO67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7" s="31" t="str">
        <f>IF(A67&lt;&gt;"",W67&amp;AQ67&amp;HMTL!B$32&amp;HMTL!B$34,"")</f>
        <v xml:space="preserve">        &lt;!-- début d'un menu--&gt;
        &lt;div class="u-accordion-item"&gt;
          &lt;a class="u-accordion-link u-button-style u-palette-3-light-2 u-accordion-link-2" id="link-accordion-4c47"
            aria-controls="accordion-4c47" aria-selected="false"&gt;
            &lt;span class="u-accordion-link-text"&gt;30/6/2024&lt;/span&gt;&lt;span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30th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7" s="32"/>
    </row>
    <row r="68" ht="14.25">
      <c r="A68" s="41">
        <v>45474</v>
      </c>
      <c r="B68" s="42">
        <f t="shared" si="10"/>
        <v>1</v>
      </c>
      <c r="C68" s="42" t="s">
        <v>96</v>
      </c>
      <c r="D68" s="42" t="s">
        <v>97</v>
      </c>
      <c r="E68" s="42"/>
      <c r="F68" s="43"/>
      <c r="G68" s="42" t="s">
        <v>98</v>
      </c>
      <c r="H68" s="43" t="s">
        <v>99</v>
      </c>
      <c r="I68" s="43"/>
      <c r="J68" s="43" t="s">
        <v>100</v>
      </c>
      <c r="K68" s="43"/>
      <c r="L68" s="43"/>
      <c r="N68">
        <f t="shared" si="11"/>
        <v>2</v>
      </c>
      <c r="O68" t="str">
        <f t="shared" si="12"/>
        <v>Monday</v>
      </c>
      <c r="P68" t="str">
        <f>VLOOKUP(DAY(A68),Paramètres!I$3:J$33,2,FALSE)</f>
        <v>1st</v>
      </c>
      <c r="Q68" t="str">
        <f>VLOOKUP(MONTH(A68),Paramètres!M$3:N$14,2,FALSE)</f>
        <v>July</v>
      </c>
      <c r="R68" t="str">
        <f t="shared" si="13"/>
        <v>1/7/2024</v>
      </c>
      <c r="S68" t="str">
        <f t="shared" si="14"/>
        <v xml:space="preserve">Today is Monday</v>
      </c>
      <c r="T68" s="31" t="str">
        <f t="shared" si="15"/>
        <v xml:space="preserve"> the 1st of July, 2024</v>
      </c>
      <c r="U68" t="str">
        <f>IF(C68="","",VLOOKUP(C68,ListesDeroulantes!A:B,2,FALSE)&amp;" menu")</f>
        <v xml:space="preserve">organic menu</v>
      </c>
      <c r="V68" t="str">
        <f t="shared" si="16"/>
        <v xml:space="preserve">Today, there is a organic menu:</v>
      </c>
      <c r="W68" t="str">
        <f>HMTL!B$10&amp;R68&amp;HMTL!B$12&amp;S68&amp;HMTL!B$14&amp;T68&amp;HMTL!B$16&amp;V68&amp;HMTL!B$18</f>
        <v xml:space="preserve">        &lt;!-- début d'un menu--&gt;
        &lt;div class="u-accordion-item"&gt;
          &lt;a class="u-accordion-link u-button-style u-palette-3-light-2 u-accordion-link-2" id="link-accordion-4c47"
            aria-controls="accordion-4c47" aria-selected="false"&gt;
            &lt;span class="u-accordion-link-text"&gt;1/7/2024&lt;/span&gt;&lt;span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1st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8" s="31" t="str">
        <f>IFERROR(VLOOKUP(D68,ListesDeroulantes!C:E,3,FALSE),"")</f>
        <v xml:space="preserve">grated carrots</v>
      </c>
      <c r="Y68" s="31" t="str">
        <f>IFERROR("./images/"&amp;VLOOKUP(D68,ListesDeroulantes!C:E,2,FALSE),"")</f>
        <v>./images/carrots.png</v>
      </c>
      <c r="Z68" s="31" t="str">
        <f>IFERROR(VLOOKUP(E68,ListesDeroulantes!F:H,3,FALSE),"")</f>
        <v/>
      </c>
      <c r="AA68" s="31" t="str">
        <f>IFERROR("./images/"&amp;VLOOKUP(E68,ListesDeroulantes!F:H,2,FALSE),"")</f>
        <v/>
      </c>
      <c r="AB68" s="31" t="str">
        <f t="shared" si="17"/>
        <v xml:space="preserve">grated carrots</v>
      </c>
      <c r="AC68" t="str">
        <f>IFERROR(VLOOKUP(G68,ListesDeroulantes!I:K,3,FALSE),"")</f>
        <v>pasta</v>
      </c>
      <c r="AD68" t="str">
        <f>IFERROR("./images/"&amp;VLOOKUP(G68,ListesDeroulantes!I:K,2,FALSE),"")</f>
        <v>./images/pasta.png</v>
      </c>
      <c r="AE68" t="str">
        <f>IFERROR(VLOOKUP(H68,ListesDeroulantes!I:K,3,FALSE),"")</f>
        <v>lentils</v>
      </c>
      <c r="AF68" t="str">
        <f>IFERROR("./images/"&amp;VLOOKUP(H68,ListesDeroulantes!I:K,2,FALSE),"")</f>
        <v>./images/lentils.png</v>
      </c>
      <c r="AG68" t="str">
        <f>IFERROR(VLOOKUP(I68,ListesDeroulantes!I:K,3,FALSE),"")</f>
        <v/>
      </c>
      <c r="AH68" s="31" t="str">
        <f>IFERROR("./images/"&amp;VLOOKUP(I68,ListesDeroulantes!I:K,2,FALSE),"")</f>
        <v/>
      </c>
      <c r="AI68" t="str">
        <f t="shared" si="18"/>
        <v xml:space="preserve">pasta with lentils</v>
      </c>
      <c r="AJ68" t="str">
        <f>IFERROR(VLOOKUP(J68,ListesDeroulantes!L:N,3,FALSE),"")</f>
        <v xml:space="preserve">chocolate cake</v>
      </c>
      <c r="AK68" t="str">
        <f>IFERROR("./images/"&amp;VLOOKUP(J68,ListesDeroulantes!L:N,2,FALSE),"")</f>
        <v>./images/chocolatecake.png</v>
      </c>
      <c r="AL68" t="str">
        <f>IFERROR(VLOOKUP(K68,ListesDeroulantes!L:N,3,FALSE),"")</f>
        <v/>
      </c>
      <c r="AM68" t="str">
        <f>IFERROR("./images/"&amp;VLOOKUP(K68,ListesDeroulantes!L:N,2,FALSE),"")</f>
        <v/>
      </c>
      <c r="AN68" t="str">
        <f>IFERROR(VLOOKUP(L68,ListesDeroulantes!L:N,3,FALSE),"")</f>
        <v/>
      </c>
      <c r="AO68" s="31" t="str">
        <f>IFERROR("./images/"&amp;VLOOKUP(L68,ListesDeroulantes!L:N,2,FALSE),"")</f>
        <v/>
      </c>
      <c r="AP68" t="str">
        <f t="shared" si="19"/>
        <v xml:space="preserve">chocolate cake</v>
      </c>
      <c r="AQ68" t="str">
        <f>HMTL!B$20&amp;AB68&amp;IF(Y68&lt;&gt;"",HMTL!B$24&amp;Y68&amp;HMTL!B$26,"")&amp;IF(AA68&lt;&gt;"",HMTL!B$28&amp;AA68&amp;HMTL!B$26,"")&amp;HMTL!B$32&amp;HMTL!B$21&amp;AI68&amp;IF(AD68&lt;&gt;"",HMTL!B$24&amp;AD68&amp;HMTL!B$26,"")&amp;IF(AF68&lt;&gt;"",HMTL!B$28&amp;AF68&amp;HMTL!B$26,"")&amp;IF(AH68&lt;&gt;"",HMTL!B$30&amp;AH68&amp;HMTL!B$26,"")&amp;HMTL!B$32&amp;HMTL!B$22&amp;AP68&amp;IF(AK68&lt;&gt;"",HMTL!B$24&amp;AK68&amp;HMTL!B$26,"")&amp;IF(AM68&lt;&gt;"",HMTL!B$28&amp;AM68&amp;HMTL!B$26,"")&amp;IF(AO68&lt;&gt;"",HMTL!B$30&amp;AO68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8" s="31" t="str">
        <f>IF(A68&lt;&gt;"",W68&amp;AQ68&amp;HMTL!B$32&amp;HMTL!B$34,"")</f>
        <v xml:space="preserve">        &lt;!-- début d'un menu--&gt;
        &lt;div class="u-accordion-item"&gt;
          &lt;a class="u-accordion-link u-button-style u-palette-3-light-2 u-accordion-link-2" id="link-accordion-4c47"
            aria-controls="accordion-4c47" aria-selected="false"&gt;
            &lt;span class="u-accordion-link-text"&gt;1/7/2024&lt;/span&gt;&lt;span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1st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8" s="32"/>
    </row>
    <row r="69" ht="14.25">
      <c r="A69" s="41">
        <v>45475</v>
      </c>
      <c r="B69" s="42">
        <f t="shared" si="10"/>
        <v>2</v>
      </c>
      <c r="C69" s="42" t="s">
        <v>96</v>
      </c>
      <c r="D69" s="42" t="s">
        <v>97</v>
      </c>
      <c r="E69" s="42"/>
      <c r="F69" s="43"/>
      <c r="G69" s="42" t="s">
        <v>98</v>
      </c>
      <c r="H69" s="43" t="s">
        <v>99</v>
      </c>
      <c r="I69" s="43"/>
      <c r="J69" s="43" t="s">
        <v>100</v>
      </c>
      <c r="K69" s="43"/>
      <c r="L69" s="43"/>
      <c r="N69">
        <f t="shared" si="11"/>
        <v>3</v>
      </c>
      <c r="O69" t="str">
        <f t="shared" si="12"/>
        <v>Tuesday</v>
      </c>
      <c r="P69" t="str">
        <f>VLOOKUP(DAY(A69),Paramètres!I$3:J$33,2,FALSE)</f>
        <v>2nd</v>
      </c>
      <c r="Q69" t="str">
        <f>VLOOKUP(MONTH(A69),Paramètres!M$3:N$14,2,FALSE)</f>
        <v>July</v>
      </c>
      <c r="R69" t="str">
        <f t="shared" si="13"/>
        <v>2/7/2024</v>
      </c>
      <c r="S69" t="str">
        <f t="shared" si="14"/>
        <v xml:space="preserve">Today is Tuesday</v>
      </c>
      <c r="T69" s="31" t="str">
        <f t="shared" si="15"/>
        <v xml:space="preserve"> the 2nd of July, 2024</v>
      </c>
      <c r="U69" t="str">
        <f>IF(C69="","",VLOOKUP(C69,ListesDeroulantes!A:B,2,FALSE)&amp;" menu")</f>
        <v xml:space="preserve">organic menu</v>
      </c>
      <c r="V69" t="str">
        <f t="shared" si="16"/>
        <v xml:space="preserve">Today, there is a organic menu:</v>
      </c>
      <c r="W69" t="str">
        <f>HMTL!B$10&amp;R69&amp;HMTL!B$12&amp;S69&amp;HMTL!B$14&amp;T69&amp;HMTL!B$16&amp;V69&amp;HMTL!B$18</f>
        <v xml:space="preserve">        &lt;!-- début d'un menu--&gt;
        &lt;div class="u-accordion-item"&gt;
          &lt;a class="u-accordion-link u-button-style u-palette-3-light-2 u-accordion-link-2" id="link-accordion-4c47"
            aria-controls="accordion-4c47" aria-selected="false"&gt;
            &lt;span class="u-accordion-link-text"&gt;2/7/2024&lt;/span&gt;&lt;span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2nd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9" s="31" t="str">
        <f>IFERROR(VLOOKUP(D69,ListesDeroulantes!C:E,3,FALSE),"")</f>
        <v xml:space="preserve">grated carrots</v>
      </c>
      <c r="Y69" s="31" t="str">
        <f>IFERROR("./images/"&amp;VLOOKUP(D69,ListesDeroulantes!C:E,2,FALSE),"")</f>
        <v>./images/carrots.png</v>
      </c>
      <c r="Z69" s="31" t="str">
        <f>IFERROR(VLOOKUP(E69,ListesDeroulantes!F:H,3,FALSE),"")</f>
        <v/>
      </c>
      <c r="AA69" s="31" t="str">
        <f>IFERROR("./images/"&amp;VLOOKUP(E69,ListesDeroulantes!F:H,2,FALSE),"")</f>
        <v/>
      </c>
      <c r="AB69" s="31" t="str">
        <f t="shared" si="17"/>
        <v xml:space="preserve">grated carrots</v>
      </c>
      <c r="AC69" t="str">
        <f>IFERROR(VLOOKUP(G69,ListesDeroulantes!I:K,3,FALSE),"")</f>
        <v>pasta</v>
      </c>
      <c r="AD69" t="str">
        <f>IFERROR("./images/"&amp;VLOOKUP(G69,ListesDeroulantes!I:K,2,FALSE),"")</f>
        <v>./images/pasta.png</v>
      </c>
      <c r="AE69" t="str">
        <f>IFERROR(VLOOKUP(H69,ListesDeroulantes!I:K,3,FALSE),"")</f>
        <v>lentils</v>
      </c>
      <c r="AF69" t="str">
        <f>IFERROR("./images/"&amp;VLOOKUP(H69,ListesDeroulantes!I:K,2,FALSE),"")</f>
        <v>./images/lentils.png</v>
      </c>
      <c r="AG69" t="str">
        <f>IFERROR(VLOOKUP(I69,ListesDeroulantes!I:K,3,FALSE),"")</f>
        <v/>
      </c>
      <c r="AH69" s="31" t="str">
        <f>IFERROR("./images/"&amp;VLOOKUP(I69,ListesDeroulantes!I:K,2,FALSE),"")</f>
        <v/>
      </c>
      <c r="AI69" t="str">
        <f t="shared" si="18"/>
        <v xml:space="preserve">pasta with lentils</v>
      </c>
      <c r="AJ69" t="str">
        <f>IFERROR(VLOOKUP(J69,ListesDeroulantes!L:N,3,FALSE),"")</f>
        <v xml:space="preserve">chocolate cake</v>
      </c>
      <c r="AK69" t="str">
        <f>IFERROR("./images/"&amp;VLOOKUP(J69,ListesDeroulantes!L:N,2,FALSE),"")</f>
        <v>./images/chocolatecake.png</v>
      </c>
      <c r="AL69" t="str">
        <f>IFERROR(VLOOKUP(K69,ListesDeroulantes!L:N,3,FALSE),"")</f>
        <v/>
      </c>
      <c r="AM69" t="str">
        <f>IFERROR("./images/"&amp;VLOOKUP(K69,ListesDeroulantes!L:N,2,FALSE),"")</f>
        <v/>
      </c>
      <c r="AN69" t="str">
        <f>IFERROR(VLOOKUP(L69,ListesDeroulantes!L:N,3,FALSE),"")</f>
        <v/>
      </c>
      <c r="AO69" s="31" t="str">
        <f>IFERROR("./images/"&amp;VLOOKUP(L69,ListesDeroulantes!L:N,2,FALSE),"")</f>
        <v/>
      </c>
      <c r="AP69" t="str">
        <f t="shared" si="19"/>
        <v xml:space="preserve">chocolate cake</v>
      </c>
      <c r="AQ69" t="str">
        <f>HMTL!B$20&amp;AB69&amp;IF(Y69&lt;&gt;"",HMTL!B$24&amp;Y69&amp;HMTL!B$26,"")&amp;IF(AA69&lt;&gt;"",HMTL!B$28&amp;AA69&amp;HMTL!B$26,"")&amp;HMTL!B$32&amp;HMTL!B$21&amp;AI69&amp;IF(AD69&lt;&gt;"",HMTL!B$24&amp;AD69&amp;HMTL!B$26,"")&amp;IF(AF69&lt;&gt;"",HMTL!B$28&amp;AF69&amp;HMTL!B$26,"")&amp;IF(AH69&lt;&gt;"",HMTL!B$30&amp;AH69&amp;HMTL!B$26,"")&amp;HMTL!B$32&amp;HMTL!B$22&amp;AP69&amp;IF(AK69&lt;&gt;"",HMTL!B$24&amp;AK69&amp;HMTL!B$26,"")&amp;IF(AM69&lt;&gt;"",HMTL!B$28&amp;AM69&amp;HMTL!B$26,"")&amp;IF(AO69&lt;&gt;"",HMTL!B$30&amp;AO69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9" s="31" t="str">
        <f>IF(A69&lt;&gt;"",W69&amp;AQ69&amp;HMTL!B$32&amp;HMTL!B$34,"")</f>
        <v xml:space="preserve">        &lt;!-- début d'un menu--&gt;
        &lt;div class="u-accordion-item"&gt;
          &lt;a class="u-accordion-link u-button-style u-palette-3-light-2 u-accordion-link-2" id="link-accordion-4c47"
            aria-controls="accordion-4c47" aria-selected="false"&gt;
            &lt;span class="u-accordion-link-text"&gt;2/7/2024&lt;/span&gt;&lt;span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2nd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9" s="32"/>
    </row>
    <row r="70" ht="14.25">
      <c r="A70" s="41">
        <v>45476</v>
      </c>
      <c r="B70" s="42">
        <f t="shared" si="10"/>
        <v>3</v>
      </c>
      <c r="C70" s="42" t="s">
        <v>96</v>
      </c>
      <c r="D70" s="42" t="s">
        <v>97</v>
      </c>
      <c r="E70" s="42"/>
      <c r="F70" s="43"/>
      <c r="G70" s="42" t="s">
        <v>98</v>
      </c>
      <c r="H70" s="43" t="s">
        <v>99</v>
      </c>
      <c r="I70" s="43"/>
      <c r="J70" s="43" t="s">
        <v>100</v>
      </c>
      <c r="K70" s="43"/>
      <c r="L70" s="43"/>
      <c r="N70">
        <f t="shared" si="11"/>
        <v>4</v>
      </c>
      <c r="O70" t="str">
        <f t="shared" si="12"/>
        <v>Wednesday</v>
      </c>
      <c r="P70" t="str">
        <f>VLOOKUP(DAY(A70),Paramètres!I$3:J$33,2,FALSE)</f>
        <v>3rd</v>
      </c>
      <c r="Q70" t="str">
        <f>VLOOKUP(MONTH(A70),Paramètres!M$3:N$14,2,FALSE)</f>
        <v>July</v>
      </c>
      <c r="R70" t="str">
        <f t="shared" si="13"/>
        <v>3/7/2024</v>
      </c>
      <c r="S70" t="str">
        <f t="shared" si="14"/>
        <v xml:space="preserve">Today is Wednesday</v>
      </c>
      <c r="T70" s="31" t="str">
        <f t="shared" si="15"/>
        <v xml:space="preserve"> the 3rd of July, 2024</v>
      </c>
      <c r="U70" t="str">
        <f>IF(C70="","",VLOOKUP(C70,ListesDeroulantes!A:B,2,FALSE)&amp;" menu")</f>
        <v xml:space="preserve">organic menu</v>
      </c>
      <c r="V70" t="str">
        <f t="shared" si="16"/>
        <v xml:space="preserve">Today, there is a organic menu:</v>
      </c>
      <c r="W70" t="str">
        <f>HMTL!B$10&amp;R70&amp;HMTL!B$12&amp;S70&amp;HMTL!B$14&amp;T70&amp;HMTL!B$16&amp;V70&amp;HMTL!B$18</f>
        <v xml:space="preserve">        &lt;!-- début d'un menu--&gt;
        &lt;div class="u-accordion-item"&gt;
          &lt;a class="u-accordion-link u-button-style u-palette-3-light-2 u-accordion-link-2" id="link-accordion-4c47"
            aria-controls="accordion-4c47" aria-selected="false"&gt;
            &lt;span class="u-accordion-link-text"&gt;3/7/2024&lt;/span&gt;&lt;span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3rd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0" s="31" t="str">
        <f>IFERROR(VLOOKUP(D70,ListesDeroulantes!C:E,3,FALSE),"")</f>
        <v xml:space="preserve">grated carrots</v>
      </c>
      <c r="Y70" s="31" t="str">
        <f>IFERROR("./images/"&amp;VLOOKUP(D70,ListesDeroulantes!C:E,2,FALSE),"")</f>
        <v>./images/carrots.png</v>
      </c>
      <c r="Z70" s="31" t="str">
        <f>IFERROR(VLOOKUP(E70,ListesDeroulantes!F:H,3,FALSE),"")</f>
        <v/>
      </c>
      <c r="AA70" s="31" t="str">
        <f>IFERROR("./images/"&amp;VLOOKUP(E70,ListesDeroulantes!F:H,2,FALSE),"")</f>
        <v/>
      </c>
      <c r="AB70" s="31" t="str">
        <f t="shared" si="17"/>
        <v xml:space="preserve">grated carrots</v>
      </c>
      <c r="AC70" t="str">
        <f>IFERROR(VLOOKUP(G70,ListesDeroulantes!I:K,3,FALSE),"")</f>
        <v>pasta</v>
      </c>
      <c r="AD70" t="str">
        <f>IFERROR("./images/"&amp;VLOOKUP(G70,ListesDeroulantes!I:K,2,FALSE),"")</f>
        <v>./images/pasta.png</v>
      </c>
      <c r="AE70" t="str">
        <f>IFERROR(VLOOKUP(H70,ListesDeroulantes!I:K,3,FALSE),"")</f>
        <v>lentils</v>
      </c>
      <c r="AF70" t="str">
        <f>IFERROR("./images/"&amp;VLOOKUP(H70,ListesDeroulantes!I:K,2,FALSE),"")</f>
        <v>./images/lentils.png</v>
      </c>
      <c r="AG70" t="str">
        <f>IFERROR(VLOOKUP(I70,ListesDeroulantes!I:K,3,FALSE),"")</f>
        <v/>
      </c>
      <c r="AH70" s="31" t="str">
        <f>IFERROR("./images/"&amp;VLOOKUP(I70,ListesDeroulantes!I:K,2,FALSE),"")</f>
        <v/>
      </c>
      <c r="AI70" t="str">
        <f t="shared" si="18"/>
        <v xml:space="preserve">pasta with lentils</v>
      </c>
      <c r="AJ70" t="str">
        <f>IFERROR(VLOOKUP(J70,ListesDeroulantes!L:N,3,FALSE),"")</f>
        <v xml:space="preserve">chocolate cake</v>
      </c>
      <c r="AK70" t="str">
        <f>IFERROR("./images/"&amp;VLOOKUP(J70,ListesDeroulantes!L:N,2,FALSE),"")</f>
        <v>./images/chocolatecake.png</v>
      </c>
      <c r="AL70" t="str">
        <f>IFERROR(VLOOKUP(K70,ListesDeroulantes!L:N,3,FALSE),"")</f>
        <v/>
      </c>
      <c r="AM70" t="str">
        <f>IFERROR("./images/"&amp;VLOOKUP(K70,ListesDeroulantes!L:N,2,FALSE),"")</f>
        <v/>
      </c>
      <c r="AN70" t="str">
        <f>IFERROR(VLOOKUP(L70,ListesDeroulantes!L:N,3,FALSE),"")</f>
        <v/>
      </c>
      <c r="AO70" s="31" t="str">
        <f>IFERROR("./images/"&amp;VLOOKUP(L70,ListesDeroulantes!L:N,2,FALSE),"")</f>
        <v/>
      </c>
      <c r="AP70" t="str">
        <f t="shared" si="19"/>
        <v xml:space="preserve">chocolate cake</v>
      </c>
      <c r="AQ70" t="str">
        <f>HMTL!B$20&amp;AB70&amp;IF(Y70&lt;&gt;"",HMTL!B$24&amp;Y70&amp;HMTL!B$26,"")&amp;IF(AA70&lt;&gt;"",HMTL!B$28&amp;AA70&amp;HMTL!B$26,"")&amp;HMTL!B$32&amp;HMTL!B$21&amp;AI70&amp;IF(AD70&lt;&gt;"",HMTL!B$24&amp;AD70&amp;HMTL!B$26,"")&amp;IF(AF70&lt;&gt;"",HMTL!B$28&amp;AF70&amp;HMTL!B$26,"")&amp;IF(AH70&lt;&gt;"",HMTL!B$30&amp;AH70&amp;HMTL!B$26,"")&amp;HMTL!B$32&amp;HMTL!B$22&amp;AP70&amp;IF(AK70&lt;&gt;"",HMTL!B$24&amp;AK70&amp;HMTL!B$26,"")&amp;IF(AM70&lt;&gt;"",HMTL!B$28&amp;AM70&amp;HMTL!B$26,"")&amp;IF(AO70&lt;&gt;"",HMTL!B$30&amp;AO70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0" s="31" t="str">
        <f>IF(A70&lt;&gt;"",W70&amp;AQ70&amp;HMTL!B$32&amp;HMTL!B$34,"")</f>
        <v xml:space="preserve">        &lt;!-- début d'un menu--&gt;
        &lt;div class="u-accordion-item"&gt;
          &lt;a class="u-accordion-link u-button-style u-palette-3-light-2 u-accordion-link-2" id="link-accordion-4c47"
            aria-controls="accordion-4c47" aria-selected="false"&gt;
            &lt;span class="u-accordion-link-text"&gt;3/7/2024&lt;/span&gt;&lt;span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3rd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0" s="32"/>
    </row>
    <row r="71" ht="14.25">
      <c r="A71" s="41">
        <v>45477</v>
      </c>
      <c r="B71" s="42">
        <f t="shared" si="10"/>
        <v>4</v>
      </c>
      <c r="C71" s="42" t="s">
        <v>96</v>
      </c>
      <c r="D71" s="42" t="s">
        <v>97</v>
      </c>
      <c r="E71" s="42"/>
      <c r="F71" s="43"/>
      <c r="G71" s="42" t="s">
        <v>98</v>
      </c>
      <c r="H71" s="43" t="s">
        <v>99</v>
      </c>
      <c r="I71" s="43"/>
      <c r="J71" s="43" t="s">
        <v>100</v>
      </c>
      <c r="K71" s="43"/>
      <c r="L71" s="43"/>
      <c r="N71">
        <f t="shared" si="11"/>
        <v>5</v>
      </c>
      <c r="O71" t="str">
        <f t="shared" si="12"/>
        <v>Thursday</v>
      </c>
      <c r="P71" t="str">
        <f>VLOOKUP(DAY(A71),Paramètres!I$3:J$33,2,FALSE)</f>
        <v>4th</v>
      </c>
      <c r="Q71" t="str">
        <f>VLOOKUP(MONTH(A71),Paramètres!M$3:N$14,2,FALSE)</f>
        <v>July</v>
      </c>
      <c r="R71" t="str">
        <f t="shared" si="13"/>
        <v>4/7/2024</v>
      </c>
      <c r="S71" t="str">
        <f t="shared" si="14"/>
        <v xml:space="preserve">Today is Thursday</v>
      </c>
      <c r="T71" s="31" t="str">
        <f t="shared" si="15"/>
        <v xml:space="preserve"> the 4th of July, 2024</v>
      </c>
      <c r="U71" t="str">
        <f>IF(C71="","",VLOOKUP(C71,ListesDeroulantes!A:B,2,FALSE)&amp;" menu")</f>
        <v xml:space="preserve">organic menu</v>
      </c>
      <c r="V71" t="str">
        <f t="shared" si="16"/>
        <v xml:space="preserve">Today, there is a organic menu:</v>
      </c>
      <c r="W71" t="str">
        <f>HMTL!B$10&amp;R71&amp;HMTL!B$12&amp;S71&amp;HMTL!B$14&amp;T71&amp;HMTL!B$16&amp;V71&amp;HMTL!B$18</f>
        <v xml:space="preserve">        &lt;!-- début d'un menu--&gt;
        &lt;div class="u-accordion-item"&gt;
          &lt;a class="u-accordion-link u-button-style u-palette-3-light-2 u-accordion-link-2" id="link-accordion-4c47"
            aria-controls="accordion-4c47" aria-selected="false"&gt;
            &lt;span class="u-accordion-link-text"&gt;4/7/2024&lt;/span&gt;&lt;span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1" s="31" t="str">
        <f>IFERROR(VLOOKUP(D71,ListesDeroulantes!C:E,3,FALSE),"")</f>
        <v xml:space="preserve">grated carrots</v>
      </c>
      <c r="Y71" s="31" t="str">
        <f>IFERROR("./images/"&amp;VLOOKUP(D71,ListesDeroulantes!C:E,2,FALSE),"")</f>
        <v>./images/carrots.png</v>
      </c>
      <c r="Z71" s="31" t="str">
        <f>IFERROR(VLOOKUP(E71,ListesDeroulantes!F:H,3,FALSE),"")</f>
        <v/>
      </c>
      <c r="AA71" s="31" t="str">
        <f>IFERROR("./images/"&amp;VLOOKUP(E71,ListesDeroulantes!F:H,2,FALSE),"")</f>
        <v/>
      </c>
      <c r="AB71" s="31" t="str">
        <f t="shared" si="17"/>
        <v xml:space="preserve">grated carrots</v>
      </c>
      <c r="AC71" t="str">
        <f>IFERROR(VLOOKUP(G71,ListesDeroulantes!I:K,3,FALSE),"")</f>
        <v>pasta</v>
      </c>
      <c r="AD71" t="str">
        <f>IFERROR("./images/"&amp;VLOOKUP(G71,ListesDeroulantes!I:K,2,FALSE),"")</f>
        <v>./images/pasta.png</v>
      </c>
      <c r="AE71" t="str">
        <f>IFERROR(VLOOKUP(H71,ListesDeroulantes!I:K,3,FALSE),"")</f>
        <v>lentils</v>
      </c>
      <c r="AF71" t="str">
        <f>IFERROR("./images/"&amp;VLOOKUP(H71,ListesDeroulantes!I:K,2,FALSE),"")</f>
        <v>./images/lentils.png</v>
      </c>
      <c r="AG71" t="str">
        <f>IFERROR(VLOOKUP(I71,ListesDeroulantes!I:K,3,FALSE),"")</f>
        <v/>
      </c>
      <c r="AH71" s="31" t="str">
        <f>IFERROR("./images/"&amp;VLOOKUP(I71,ListesDeroulantes!I:K,2,FALSE),"")</f>
        <v/>
      </c>
      <c r="AI71" t="str">
        <f t="shared" si="18"/>
        <v xml:space="preserve">pasta with lentils</v>
      </c>
      <c r="AJ71" t="str">
        <f>IFERROR(VLOOKUP(J71,ListesDeroulantes!L:N,3,FALSE),"")</f>
        <v xml:space="preserve">chocolate cake</v>
      </c>
      <c r="AK71" t="str">
        <f>IFERROR("./images/"&amp;VLOOKUP(J71,ListesDeroulantes!L:N,2,FALSE),"")</f>
        <v>./images/chocolatecake.png</v>
      </c>
      <c r="AL71" t="str">
        <f>IFERROR(VLOOKUP(K71,ListesDeroulantes!L:N,3,FALSE),"")</f>
        <v/>
      </c>
      <c r="AM71" t="str">
        <f>IFERROR("./images/"&amp;VLOOKUP(K71,ListesDeroulantes!L:N,2,FALSE),"")</f>
        <v/>
      </c>
      <c r="AN71" t="str">
        <f>IFERROR(VLOOKUP(L71,ListesDeroulantes!L:N,3,FALSE),"")</f>
        <v/>
      </c>
      <c r="AO71" s="31" t="str">
        <f>IFERROR("./images/"&amp;VLOOKUP(L71,ListesDeroulantes!L:N,2,FALSE),"")</f>
        <v/>
      </c>
      <c r="AP71" t="str">
        <f t="shared" si="19"/>
        <v xml:space="preserve">chocolate cake</v>
      </c>
      <c r="AQ71" t="str">
        <f>HMTL!B$20&amp;AB71&amp;IF(Y71&lt;&gt;"",HMTL!B$24&amp;Y71&amp;HMTL!B$26,"")&amp;IF(AA71&lt;&gt;"",HMTL!B$28&amp;AA71&amp;HMTL!B$26,"")&amp;HMTL!B$32&amp;HMTL!B$21&amp;AI71&amp;IF(AD71&lt;&gt;"",HMTL!B$24&amp;AD71&amp;HMTL!B$26,"")&amp;IF(AF71&lt;&gt;"",HMTL!B$28&amp;AF71&amp;HMTL!B$26,"")&amp;IF(AH71&lt;&gt;"",HMTL!B$30&amp;AH71&amp;HMTL!B$26,"")&amp;HMTL!B$32&amp;HMTL!B$22&amp;AP71&amp;IF(AK71&lt;&gt;"",HMTL!B$24&amp;AK71&amp;HMTL!B$26,"")&amp;IF(AM71&lt;&gt;"",HMTL!B$28&amp;AM71&amp;HMTL!B$26,"")&amp;IF(AO71&lt;&gt;"",HMTL!B$30&amp;AO71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1" s="31" t="str">
        <f>IF(A71&lt;&gt;"",W71&amp;AQ71&amp;HMTL!B$32&amp;HMTL!B$34,"")</f>
        <v xml:space="preserve">        &lt;!-- début d'un menu--&gt;
        &lt;div class="u-accordion-item"&gt;
          &lt;a class="u-accordion-link u-button-style u-palette-3-light-2 u-accordion-link-2" id="link-accordion-4c47"
            aria-controls="accordion-4c47" aria-selected="false"&gt;
            &lt;span class="u-accordion-link-text"&gt;4/7/2024&lt;/span&gt;&lt;span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1" s="32"/>
    </row>
    <row r="72" ht="14.25">
      <c r="A72" s="41">
        <v>45478</v>
      </c>
      <c r="B72" s="42">
        <f t="shared" si="10"/>
        <v>5</v>
      </c>
      <c r="C72" s="42" t="s">
        <v>96</v>
      </c>
      <c r="D72" s="42" t="s">
        <v>97</v>
      </c>
      <c r="E72" s="42"/>
      <c r="F72" s="43"/>
      <c r="G72" s="42" t="s">
        <v>98</v>
      </c>
      <c r="H72" s="43" t="s">
        <v>99</v>
      </c>
      <c r="I72" s="43"/>
      <c r="J72" s="43" t="s">
        <v>100</v>
      </c>
      <c r="K72" s="43"/>
      <c r="L72" s="43"/>
      <c r="N72">
        <f t="shared" si="11"/>
        <v>6</v>
      </c>
      <c r="O72" t="str">
        <f t="shared" si="12"/>
        <v>Friday</v>
      </c>
      <c r="P72" t="str">
        <f>VLOOKUP(DAY(A72),Paramètres!I$3:J$33,2,FALSE)</f>
        <v>5th</v>
      </c>
      <c r="Q72" t="str">
        <f>VLOOKUP(MONTH(A72),Paramètres!M$3:N$14,2,FALSE)</f>
        <v>July</v>
      </c>
      <c r="R72" t="str">
        <f t="shared" si="13"/>
        <v>5/7/2024</v>
      </c>
      <c r="S72" t="str">
        <f t="shared" si="14"/>
        <v xml:space="preserve">Today is Friday</v>
      </c>
      <c r="T72" s="31" t="str">
        <f t="shared" si="15"/>
        <v xml:space="preserve"> the 5th of July, 2024</v>
      </c>
      <c r="U72" t="str">
        <f>IF(C72="","",VLOOKUP(C72,ListesDeroulantes!A:B,2,FALSE)&amp;" menu")</f>
        <v xml:space="preserve">organic menu</v>
      </c>
      <c r="V72" t="str">
        <f t="shared" si="16"/>
        <v xml:space="preserve">Today, there is a organic menu:</v>
      </c>
      <c r="W72" t="str">
        <f>HMTL!B$10&amp;R72&amp;HMTL!B$12&amp;S72&amp;HMTL!B$14&amp;T72&amp;HMTL!B$16&amp;V72&amp;HMTL!B$18</f>
        <v xml:space="preserve">        &lt;!-- début d'un menu--&gt;
        &lt;div class="u-accordion-item"&gt;
          &lt;a class="u-accordion-link u-button-style u-palette-3-light-2 u-accordion-link-2" id="link-accordion-4c47"
            aria-controls="accordion-4c47" aria-selected="false"&gt;
            &lt;span class="u-accordion-link-text"&gt;5/7/2024&lt;/span&gt;&lt;span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2" s="31" t="str">
        <f>IFERROR(VLOOKUP(D72,ListesDeroulantes!C:E,3,FALSE),"")</f>
        <v xml:space="preserve">grated carrots</v>
      </c>
      <c r="Y72" s="31" t="str">
        <f>IFERROR("./images/"&amp;VLOOKUP(D72,ListesDeroulantes!C:E,2,FALSE),"")</f>
        <v>./images/carrots.png</v>
      </c>
      <c r="Z72" s="31" t="str">
        <f>IFERROR(VLOOKUP(E72,ListesDeroulantes!F:H,3,FALSE),"")</f>
        <v/>
      </c>
      <c r="AA72" s="31" t="str">
        <f>IFERROR("./images/"&amp;VLOOKUP(E72,ListesDeroulantes!F:H,2,FALSE),"")</f>
        <v/>
      </c>
      <c r="AB72" s="31" t="str">
        <f t="shared" si="17"/>
        <v xml:space="preserve">grated carrots</v>
      </c>
      <c r="AC72" t="str">
        <f>IFERROR(VLOOKUP(G72,ListesDeroulantes!I:K,3,FALSE),"")</f>
        <v>pasta</v>
      </c>
      <c r="AD72" t="str">
        <f>IFERROR("./images/"&amp;VLOOKUP(G72,ListesDeroulantes!I:K,2,FALSE),"")</f>
        <v>./images/pasta.png</v>
      </c>
      <c r="AE72" t="str">
        <f>IFERROR(VLOOKUP(H72,ListesDeroulantes!I:K,3,FALSE),"")</f>
        <v>lentils</v>
      </c>
      <c r="AF72" t="str">
        <f>IFERROR("./images/"&amp;VLOOKUP(H72,ListesDeroulantes!I:K,2,FALSE),"")</f>
        <v>./images/lentils.png</v>
      </c>
      <c r="AG72" t="str">
        <f>IFERROR(VLOOKUP(I72,ListesDeroulantes!I:K,3,FALSE),"")</f>
        <v/>
      </c>
      <c r="AH72" s="31" t="str">
        <f>IFERROR("./images/"&amp;VLOOKUP(I72,ListesDeroulantes!I:K,2,FALSE),"")</f>
        <v/>
      </c>
      <c r="AI72" t="str">
        <f t="shared" si="18"/>
        <v xml:space="preserve">pasta with lentils</v>
      </c>
      <c r="AJ72" t="str">
        <f>IFERROR(VLOOKUP(J72,ListesDeroulantes!L:N,3,FALSE),"")</f>
        <v xml:space="preserve">chocolate cake</v>
      </c>
      <c r="AK72" t="str">
        <f>IFERROR("./images/"&amp;VLOOKUP(J72,ListesDeroulantes!L:N,2,FALSE),"")</f>
        <v>./images/chocolatecake.png</v>
      </c>
      <c r="AL72" t="str">
        <f>IFERROR(VLOOKUP(K72,ListesDeroulantes!L:N,3,FALSE),"")</f>
        <v/>
      </c>
      <c r="AM72" t="str">
        <f>IFERROR("./images/"&amp;VLOOKUP(K72,ListesDeroulantes!L:N,2,FALSE),"")</f>
        <v/>
      </c>
      <c r="AN72" t="str">
        <f>IFERROR(VLOOKUP(L72,ListesDeroulantes!L:N,3,FALSE),"")</f>
        <v/>
      </c>
      <c r="AO72" s="31" t="str">
        <f>IFERROR("./images/"&amp;VLOOKUP(L72,ListesDeroulantes!L:N,2,FALSE),"")</f>
        <v/>
      </c>
      <c r="AP72" t="str">
        <f t="shared" si="19"/>
        <v xml:space="preserve">chocolate cake</v>
      </c>
      <c r="AQ72" t="str">
        <f>HMTL!B$20&amp;AB72&amp;IF(Y72&lt;&gt;"",HMTL!B$24&amp;Y72&amp;HMTL!B$26,"")&amp;IF(AA72&lt;&gt;"",HMTL!B$28&amp;AA72&amp;HMTL!B$26,"")&amp;HMTL!B$32&amp;HMTL!B$21&amp;AI72&amp;IF(AD72&lt;&gt;"",HMTL!B$24&amp;AD72&amp;HMTL!B$26,"")&amp;IF(AF72&lt;&gt;"",HMTL!B$28&amp;AF72&amp;HMTL!B$26,"")&amp;IF(AH72&lt;&gt;"",HMTL!B$30&amp;AH72&amp;HMTL!B$26,"")&amp;HMTL!B$32&amp;HMTL!B$22&amp;AP72&amp;IF(AK72&lt;&gt;"",HMTL!B$24&amp;AK72&amp;HMTL!B$26,"")&amp;IF(AM72&lt;&gt;"",HMTL!B$28&amp;AM72&amp;HMTL!B$26,"")&amp;IF(AO72&lt;&gt;"",HMTL!B$30&amp;AO72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2" s="31" t="str">
        <f>IF(A72&lt;&gt;"",W72&amp;AQ72&amp;HMTL!B$32&amp;HMTL!B$34,"")</f>
        <v xml:space="preserve">        &lt;!-- début d'un menu--&gt;
        &lt;div class="u-accordion-item"&gt;
          &lt;a class="u-accordion-link u-button-style u-palette-3-light-2 u-accordion-link-2" id="link-accordion-4c47"
            aria-controls="accordion-4c47" aria-selected="false"&gt;
            &lt;span class="u-accordion-link-text"&gt;5/7/2024&lt;/span&gt;&lt;span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2" s="32"/>
    </row>
    <row r="73" ht="14.25">
      <c r="A73" s="41">
        <v>45479</v>
      </c>
      <c r="B73" s="42">
        <f t="shared" si="10"/>
        <v>6</v>
      </c>
      <c r="C73" s="42" t="s">
        <v>96</v>
      </c>
      <c r="D73" s="42" t="s">
        <v>97</v>
      </c>
      <c r="E73" s="42"/>
      <c r="F73" s="43"/>
      <c r="G73" s="42" t="s">
        <v>98</v>
      </c>
      <c r="H73" s="43" t="s">
        <v>99</v>
      </c>
      <c r="I73" s="43"/>
      <c r="J73" s="43" t="s">
        <v>100</v>
      </c>
      <c r="K73" s="43"/>
      <c r="L73" s="43"/>
      <c r="N73">
        <f t="shared" si="11"/>
        <v>7</v>
      </c>
      <c r="O73" t="str">
        <f t="shared" si="12"/>
        <v>Saturday</v>
      </c>
      <c r="P73" t="str">
        <f>VLOOKUP(DAY(A73),Paramètres!I$3:J$33,2,FALSE)</f>
        <v>6th</v>
      </c>
      <c r="Q73" t="str">
        <f>VLOOKUP(MONTH(A73),Paramètres!M$3:N$14,2,FALSE)</f>
        <v>July</v>
      </c>
      <c r="R73" t="str">
        <f t="shared" si="13"/>
        <v>6/7/2024</v>
      </c>
      <c r="S73" t="str">
        <f t="shared" si="14"/>
        <v xml:space="preserve">Today is Saturday</v>
      </c>
      <c r="T73" s="31" t="str">
        <f t="shared" si="15"/>
        <v xml:space="preserve"> the 6th of July, 2024</v>
      </c>
      <c r="U73" t="str">
        <f>IF(C73="","",VLOOKUP(C73,ListesDeroulantes!A:B,2,FALSE)&amp;" menu")</f>
        <v xml:space="preserve">organic menu</v>
      </c>
      <c r="V73" t="str">
        <f t="shared" si="16"/>
        <v xml:space="preserve">Today, there is a organic menu:</v>
      </c>
      <c r="W73" t="str">
        <f>HMTL!B$10&amp;R73&amp;HMTL!B$12&amp;S73&amp;HMTL!B$14&amp;T73&amp;HMTL!B$16&amp;V73&amp;HMTL!B$18</f>
        <v xml:space="preserve">        &lt;!-- début d'un menu--&gt;
        &lt;div class="u-accordion-item"&gt;
          &lt;a class="u-accordion-link u-button-style u-palette-3-light-2 u-accordion-link-2" id="link-accordion-4c47"
            aria-controls="accordion-4c47" aria-selected="false"&gt;
            &lt;span class="u-accordion-link-text"&gt;6/7/2024&lt;/span&gt;&lt;span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6th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3" s="31" t="str">
        <f>IFERROR(VLOOKUP(D73,ListesDeroulantes!C:E,3,FALSE),"")</f>
        <v xml:space="preserve">grated carrots</v>
      </c>
      <c r="Y73" s="31" t="str">
        <f>IFERROR("./images/"&amp;VLOOKUP(D73,ListesDeroulantes!C:E,2,FALSE),"")</f>
        <v>./images/carrots.png</v>
      </c>
      <c r="Z73" s="31" t="str">
        <f>IFERROR(VLOOKUP(E73,ListesDeroulantes!F:H,3,FALSE),"")</f>
        <v/>
      </c>
      <c r="AA73" s="31" t="str">
        <f>IFERROR("./images/"&amp;VLOOKUP(E73,ListesDeroulantes!F:H,2,FALSE),"")</f>
        <v/>
      </c>
      <c r="AB73" s="31" t="str">
        <f t="shared" si="17"/>
        <v xml:space="preserve">grated carrots</v>
      </c>
      <c r="AC73" t="str">
        <f>IFERROR(VLOOKUP(G73,ListesDeroulantes!I:K,3,FALSE),"")</f>
        <v>pasta</v>
      </c>
      <c r="AD73" t="str">
        <f>IFERROR("./images/"&amp;VLOOKUP(G73,ListesDeroulantes!I:K,2,FALSE),"")</f>
        <v>./images/pasta.png</v>
      </c>
      <c r="AE73" t="str">
        <f>IFERROR(VLOOKUP(H73,ListesDeroulantes!I:K,3,FALSE),"")</f>
        <v>lentils</v>
      </c>
      <c r="AF73" t="str">
        <f>IFERROR("./images/"&amp;VLOOKUP(H73,ListesDeroulantes!I:K,2,FALSE),"")</f>
        <v>./images/lentils.png</v>
      </c>
      <c r="AG73" t="str">
        <f>IFERROR(VLOOKUP(I73,ListesDeroulantes!I:K,3,FALSE),"")</f>
        <v/>
      </c>
      <c r="AH73" s="31" t="str">
        <f>IFERROR("./images/"&amp;VLOOKUP(I73,ListesDeroulantes!I:K,2,FALSE),"")</f>
        <v/>
      </c>
      <c r="AI73" t="str">
        <f t="shared" si="18"/>
        <v xml:space="preserve">pasta with lentils</v>
      </c>
      <c r="AJ73" t="str">
        <f>IFERROR(VLOOKUP(J73,ListesDeroulantes!L:N,3,FALSE),"")</f>
        <v xml:space="preserve">chocolate cake</v>
      </c>
      <c r="AK73" t="str">
        <f>IFERROR("./images/"&amp;VLOOKUP(J73,ListesDeroulantes!L:N,2,FALSE),"")</f>
        <v>./images/chocolatecake.png</v>
      </c>
      <c r="AL73" t="str">
        <f>IFERROR(VLOOKUP(K73,ListesDeroulantes!L:N,3,FALSE),"")</f>
        <v/>
      </c>
      <c r="AM73" t="str">
        <f>IFERROR("./images/"&amp;VLOOKUP(K73,ListesDeroulantes!L:N,2,FALSE),"")</f>
        <v/>
      </c>
      <c r="AN73" t="str">
        <f>IFERROR(VLOOKUP(L73,ListesDeroulantes!L:N,3,FALSE),"")</f>
        <v/>
      </c>
      <c r="AO73" s="31" t="str">
        <f>IFERROR("./images/"&amp;VLOOKUP(L73,ListesDeroulantes!L:N,2,FALSE),"")</f>
        <v/>
      </c>
      <c r="AP73" t="str">
        <f t="shared" si="19"/>
        <v xml:space="preserve">chocolate cake</v>
      </c>
      <c r="AQ73" t="str">
        <f>HMTL!B$20&amp;AB73&amp;IF(Y73&lt;&gt;"",HMTL!B$24&amp;Y73&amp;HMTL!B$26,"")&amp;IF(AA73&lt;&gt;"",HMTL!B$28&amp;AA73&amp;HMTL!B$26,"")&amp;HMTL!B$32&amp;HMTL!B$21&amp;AI73&amp;IF(AD73&lt;&gt;"",HMTL!B$24&amp;AD73&amp;HMTL!B$26,"")&amp;IF(AF73&lt;&gt;"",HMTL!B$28&amp;AF73&amp;HMTL!B$26,"")&amp;IF(AH73&lt;&gt;"",HMTL!B$30&amp;AH73&amp;HMTL!B$26,"")&amp;HMTL!B$32&amp;HMTL!B$22&amp;AP73&amp;IF(AK73&lt;&gt;"",HMTL!B$24&amp;AK73&amp;HMTL!B$26,"")&amp;IF(AM73&lt;&gt;"",HMTL!B$28&amp;AM73&amp;HMTL!B$26,"")&amp;IF(AO73&lt;&gt;"",HMTL!B$30&amp;AO73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3" s="31" t="str">
        <f>IF(A73&lt;&gt;"",W73&amp;AQ73&amp;HMTL!B$32&amp;HMTL!B$34,"")</f>
        <v xml:space="preserve">        &lt;!-- début d'un menu--&gt;
        &lt;div class="u-accordion-item"&gt;
          &lt;a class="u-accordion-link u-button-style u-palette-3-light-2 u-accordion-link-2" id="link-accordion-4c47"
            aria-controls="accordion-4c47" aria-selected="false"&gt;
            &lt;span class="u-accordion-link-text"&gt;6/7/2024&lt;/span&gt;&lt;span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6th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3" s="32"/>
    </row>
    <row r="74" ht="14.25">
      <c r="A74" s="41">
        <v>45480</v>
      </c>
      <c r="B74" s="42">
        <f t="shared" ref="B74:B83" si="20">IF(A74&lt;&gt;"",IF(WEEKDAY(A74)-1=0,7,WEEKDAY(A74)-1),"")</f>
        <v>7</v>
      </c>
      <c r="C74" s="42" t="s">
        <v>96</v>
      </c>
      <c r="D74" s="42" t="s">
        <v>97</v>
      </c>
      <c r="E74" s="42"/>
      <c r="F74" s="43"/>
      <c r="G74" s="42" t="s">
        <v>98</v>
      </c>
      <c r="H74" s="43" t="s">
        <v>99</v>
      </c>
      <c r="I74" s="43"/>
      <c r="J74" s="43" t="s">
        <v>100</v>
      </c>
      <c r="K74" s="43"/>
      <c r="L74" s="43"/>
      <c r="N74">
        <f t="shared" ref="N74:N83" si="21">IF(A74&lt;&gt;"",WEEKDAY(A74),"")</f>
        <v>1</v>
      </c>
      <c r="O74" t="str">
        <f t="shared" ref="O74:O83" si="22">IF(N74=2,"Monday",IF(N74=3,"Tuesday",IF(N74=4,"Wednesday",IF(N74=5,"Thursday",IF(N74=6,"Friday",IF(N74=7,"Saturday",IF(N74=1,"Sunday","")))))))</f>
        <v>Sunday</v>
      </c>
      <c r="P74" t="str">
        <f>VLOOKUP(DAY(A74),Paramètres!I$3:J$33,2,FALSE)</f>
        <v>7th</v>
      </c>
      <c r="Q74" t="str">
        <f>VLOOKUP(MONTH(A74),Paramètres!M$3:N$14,2,FALSE)</f>
        <v>July</v>
      </c>
      <c r="R74" t="str">
        <f t="shared" ref="R74:R83" si="23">DAY(A74)&amp;"/"&amp;MONTH(A74)&amp;"/"&amp;YEAR(A74)</f>
        <v>7/7/2024</v>
      </c>
      <c r="S74" t="str">
        <f t="shared" ref="S74:S83" si="24">IF(A74&lt;&gt;"","Today is "&amp;O74,"")</f>
        <v xml:space="preserve">Today is Sunday</v>
      </c>
      <c r="T74" s="31" t="str">
        <f t="shared" ref="T74:T83" si="25">IF(A74&lt;&gt;""," the "&amp;P74&amp;" of "&amp;Q74&amp;", "&amp;YEAR(A74),"")</f>
        <v xml:space="preserve"> the 7th of July, 2024</v>
      </c>
      <c r="U74" t="str">
        <f>IF(C74="","",VLOOKUP(C74,ListesDeroulantes!A:B,2,FALSE)&amp;" menu")</f>
        <v xml:space="preserve">organic menu</v>
      </c>
      <c r="V74" t="str">
        <f t="shared" ref="V74:V83" si="26">IF(U74="","Today, on the menu, there is:","Today, there is a "&amp;U74&amp;":")</f>
        <v xml:space="preserve">Today, there is a organic menu:</v>
      </c>
      <c r="W74" t="str">
        <f>HMTL!B$10&amp;R74&amp;HMTL!B$12&amp;S74&amp;HMTL!B$14&amp;T74&amp;HMTL!B$16&amp;V74&amp;HMTL!B$18</f>
        <v xml:space="preserve">        &lt;!-- début d'un menu--&gt;
        &lt;div class="u-accordion-item"&gt;
          &lt;a class="u-accordion-link u-button-style u-palette-3-light-2 u-accordion-link-2" id="link-accordion-4c47"
            aria-controls="accordion-4c47" aria-selected="false"&gt;
            &lt;span class="u-accordion-link-text"&gt;7/7/2024&lt;/span&gt;&lt;span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7th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4" s="31" t="str">
        <f>IFERROR(VLOOKUP(D74,ListesDeroulantes!C:E,3,FALSE),"")</f>
        <v xml:space="preserve">grated carrots</v>
      </c>
      <c r="Y74" s="31" t="str">
        <f>IFERROR("./images/"&amp;VLOOKUP(D74,ListesDeroulantes!C:E,2,FALSE),"")</f>
        <v>./images/carrots.png</v>
      </c>
      <c r="Z74" s="31" t="str">
        <f>IFERROR(VLOOKUP(E74,ListesDeroulantes!F:H,3,FALSE),"")</f>
        <v/>
      </c>
      <c r="AA74" s="31" t="str">
        <f>IFERROR("./images/"&amp;VLOOKUP(E74,ListesDeroulantes!F:H,2,FALSE),"")</f>
        <v/>
      </c>
      <c r="AB74" s="31" t="str">
        <f t="shared" ref="AB74:AB83" si="27">X74&amp;IF(Z74&lt;&gt;""," with "&amp;Z74,"")&amp;IF(AND(X74&lt;&gt;"",F74&lt;&gt;"")," and ","")&amp;IF(F74&lt;&gt;"",F74,"")</f>
        <v xml:space="preserve">grated carrots</v>
      </c>
      <c r="AC74" t="str">
        <f>IFERROR(VLOOKUP(G74,ListesDeroulantes!I:K,3,FALSE),"")</f>
        <v>pasta</v>
      </c>
      <c r="AD74" t="str">
        <f>IFERROR("./images/"&amp;VLOOKUP(G74,ListesDeroulantes!I:K,2,FALSE),"")</f>
        <v>./images/pasta.png</v>
      </c>
      <c r="AE74" t="str">
        <f>IFERROR(VLOOKUP(H74,ListesDeroulantes!I:K,3,FALSE),"")</f>
        <v>lentils</v>
      </c>
      <c r="AF74" t="str">
        <f>IFERROR("./images/"&amp;VLOOKUP(H74,ListesDeroulantes!I:K,2,FALSE),"")</f>
        <v>./images/lentils.png</v>
      </c>
      <c r="AG74" t="str">
        <f>IFERROR(VLOOKUP(I74,ListesDeroulantes!I:K,3,FALSE),"")</f>
        <v/>
      </c>
      <c r="AH74" s="31" t="str">
        <f>IFERROR("./images/"&amp;VLOOKUP(I74,ListesDeroulantes!I:K,2,FALSE),"")</f>
        <v/>
      </c>
      <c r="AI74" t="str">
        <f t="shared" ref="AI74:AI83" si="28">AC74&amp;IF(AE74&lt;&gt;""," with "&amp;AE74,"")&amp;IF(AG74&lt;&gt;""," and "&amp;AG74,"")</f>
        <v xml:space="preserve">pasta with lentils</v>
      </c>
      <c r="AJ74" t="str">
        <f>IFERROR(VLOOKUP(J74,ListesDeroulantes!L:N,3,FALSE),"")</f>
        <v xml:space="preserve">chocolate cake</v>
      </c>
      <c r="AK74" t="str">
        <f>IFERROR("./images/"&amp;VLOOKUP(J74,ListesDeroulantes!L:N,2,FALSE),"")</f>
        <v>./images/chocolatecake.png</v>
      </c>
      <c r="AL74" t="str">
        <f>IFERROR(VLOOKUP(K74,ListesDeroulantes!L:N,3,FALSE),"")</f>
        <v/>
      </c>
      <c r="AM74" t="str">
        <f>IFERROR("./images/"&amp;VLOOKUP(K74,ListesDeroulantes!L:N,2,FALSE),"")</f>
        <v/>
      </c>
      <c r="AN74" t="str">
        <f>IFERROR(VLOOKUP(L74,ListesDeroulantes!L:N,3,FALSE),"")</f>
        <v/>
      </c>
      <c r="AO74" s="31" t="str">
        <f>IFERROR("./images/"&amp;VLOOKUP(L74,ListesDeroulantes!L:N,2,FALSE),"")</f>
        <v/>
      </c>
      <c r="AP74" t="str">
        <f t="shared" ref="AP74:AP83" si="29">AJ74&amp;IF(AL74&lt;&gt;""," with "&amp;AL74,"")&amp;IF(AN74&lt;&gt;""," and with "&amp;AN74,"")</f>
        <v xml:space="preserve">chocolate cake</v>
      </c>
      <c r="AQ74" t="str">
        <f>HMTL!B$20&amp;AB74&amp;IF(Y74&lt;&gt;"",HMTL!B$24&amp;Y74&amp;HMTL!B$26,"")&amp;IF(AA74&lt;&gt;"",HMTL!B$28&amp;AA74&amp;HMTL!B$26,"")&amp;HMTL!B$32&amp;HMTL!B$21&amp;AI74&amp;IF(AD74&lt;&gt;"",HMTL!B$24&amp;AD74&amp;HMTL!B$26,"")&amp;IF(AF74&lt;&gt;"",HMTL!B$28&amp;AF74&amp;HMTL!B$26,"")&amp;IF(AH74&lt;&gt;"",HMTL!B$30&amp;AH74&amp;HMTL!B$26,"")&amp;HMTL!B$32&amp;HMTL!B$22&amp;AP74&amp;IF(AK74&lt;&gt;"",HMTL!B$24&amp;AK74&amp;HMTL!B$26,"")&amp;IF(AM74&lt;&gt;"",HMTL!B$28&amp;AM74&amp;HMTL!B$26,"")&amp;IF(AO74&lt;&gt;"",HMTL!B$30&amp;AO74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4" s="31" t="str">
        <f>IF(A74&lt;&gt;"",W74&amp;AQ74&amp;HMTL!B$32&amp;HMTL!B$34,"")</f>
        <v xml:space="preserve">        &lt;!-- début d'un menu--&gt;
        &lt;div class="u-accordion-item"&gt;
          &lt;a class="u-accordion-link u-button-style u-palette-3-light-2 u-accordion-link-2" id="link-accordion-4c47"
            aria-controls="accordion-4c47" aria-selected="false"&gt;
            &lt;span class="u-accordion-link-text"&gt;7/7/2024&lt;/span&gt;&lt;span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7th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4" s="32"/>
    </row>
    <row r="75" ht="14.25">
      <c r="A75" s="41">
        <v>45481</v>
      </c>
      <c r="B75" s="42">
        <f t="shared" si="20"/>
        <v>1</v>
      </c>
      <c r="C75" s="42" t="s">
        <v>96</v>
      </c>
      <c r="D75" s="42" t="s">
        <v>97</v>
      </c>
      <c r="E75" s="42"/>
      <c r="F75" s="43"/>
      <c r="G75" s="42" t="s">
        <v>98</v>
      </c>
      <c r="H75" s="43" t="s">
        <v>99</v>
      </c>
      <c r="I75" s="43"/>
      <c r="J75" s="43" t="s">
        <v>100</v>
      </c>
      <c r="K75" s="43"/>
      <c r="L75" s="43"/>
      <c r="N75">
        <f t="shared" si="21"/>
        <v>2</v>
      </c>
      <c r="O75" t="str">
        <f t="shared" si="22"/>
        <v>Monday</v>
      </c>
      <c r="P75" t="str">
        <f>VLOOKUP(DAY(A75),Paramètres!I$3:J$33,2,FALSE)</f>
        <v>8th</v>
      </c>
      <c r="Q75" t="str">
        <f>VLOOKUP(MONTH(A75),Paramètres!M$3:N$14,2,FALSE)</f>
        <v>July</v>
      </c>
      <c r="R75" t="str">
        <f t="shared" si="23"/>
        <v>8/7/2024</v>
      </c>
      <c r="S75" t="str">
        <f t="shared" si="24"/>
        <v xml:space="preserve">Today is Monday</v>
      </c>
      <c r="T75" s="31" t="str">
        <f t="shared" si="25"/>
        <v xml:space="preserve"> the 8th of July, 2024</v>
      </c>
      <c r="U75" t="str">
        <f>IF(C75="","",VLOOKUP(C75,ListesDeroulantes!A:B,2,FALSE)&amp;" menu")</f>
        <v xml:space="preserve">organic menu</v>
      </c>
      <c r="V75" t="str">
        <f t="shared" si="26"/>
        <v xml:space="preserve">Today, there is a organic menu:</v>
      </c>
      <c r="W75" t="str">
        <f>HMTL!B$10&amp;R75&amp;HMTL!B$12&amp;S75&amp;HMTL!B$14&amp;T75&amp;HMTL!B$16&amp;V75&amp;HMTL!B$18</f>
        <v xml:space="preserve">        &lt;!-- début d'un menu--&gt;
        &lt;div class="u-accordion-item"&gt;
          &lt;a class="u-accordion-link u-button-style u-palette-3-light-2 u-accordion-link-2" id="link-accordion-4c47"
            aria-controls="accordion-4c47" aria-selected="false"&gt;
            &lt;span class="u-accordion-link-text"&gt;8/7/2024&lt;/span&gt;&lt;span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8th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5" s="31" t="str">
        <f>IFERROR(VLOOKUP(D75,ListesDeroulantes!C:E,3,FALSE),"")</f>
        <v xml:space="preserve">grated carrots</v>
      </c>
      <c r="Y75" s="31" t="str">
        <f>IFERROR("./images/"&amp;VLOOKUP(D75,ListesDeroulantes!C:E,2,FALSE),"")</f>
        <v>./images/carrots.png</v>
      </c>
      <c r="Z75" s="31" t="str">
        <f>IFERROR(VLOOKUP(E75,ListesDeroulantes!F:H,3,FALSE),"")</f>
        <v/>
      </c>
      <c r="AA75" s="31" t="str">
        <f>IFERROR("./images/"&amp;VLOOKUP(E75,ListesDeroulantes!F:H,2,FALSE),"")</f>
        <v/>
      </c>
      <c r="AB75" s="31" t="str">
        <f t="shared" si="27"/>
        <v xml:space="preserve">grated carrots</v>
      </c>
      <c r="AC75" t="str">
        <f>IFERROR(VLOOKUP(G75,ListesDeroulantes!I:K,3,FALSE),"")</f>
        <v>pasta</v>
      </c>
      <c r="AD75" t="str">
        <f>IFERROR("./images/"&amp;VLOOKUP(G75,ListesDeroulantes!I:K,2,FALSE),"")</f>
        <v>./images/pasta.png</v>
      </c>
      <c r="AE75" t="str">
        <f>IFERROR(VLOOKUP(H75,ListesDeroulantes!I:K,3,FALSE),"")</f>
        <v>lentils</v>
      </c>
      <c r="AF75" t="str">
        <f>IFERROR("./images/"&amp;VLOOKUP(H75,ListesDeroulantes!I:K,2,FALSE),"")</f>
        <v>./images/lentils.png</v>
      </c>
      <c r="AG75" t="str">
        <f>IFERROR(VLOOKUP(I75,ListesDeroulantes!I:K,3,FALSE),"")</f>
        <v/>
      </c>
      <c r="AH75" s="31" t="str">
        <f>IFERROR("./images/"&amp;VLOOKUP(I75,ListesDeroulantes!I:K,2,FALSE),"")</f>
        <v/>
      </c>
      <c r="AI75" t="str">
        <f t="shared" si="28"/>
        <v xml:space="preserve">pasta with lentils</v>
      </c>
      <c r="AJ75" t="str">
        <f>IFERROR(VLOOKUP(J75,ListesDeroulantes!L:N,3,FALSE),"")</f>
        <v xml:space="preserve">chocolate cake</v>
      </c>
      <c r="AK75" t="str">
        <f>IFERROR("./images/"&amp;VLOOKUP(J75,ListesDeroulantes!L:N,2,FALSE),"")</f>
        <v>./images/chocolatecake.png</v>
      </c>
      <c r="AL75" t="str">
        <f>IFERROR(VLOOKUP(K75,ListesDeroulantes!L:N,3,FALSE),"")</f>
        <v/>
      </c>
      <c r="AM75" t="str">
        <f>IFERROR("./images/"&amp;VLOOKUP(K75,ListesDeroulantes!L:N,2,FALSE),"")</f>
        <v/>
      </c>
      <c r="AN75" t="str">
        <f>IFERROR(VLOOKUP(L75,ListesDeroulantes!L:N,3,FALSE),"")</f>
        <v/>
      </c>
      <c r="AO75" s="31" t="str">
        <f>IFERROR("./images/"&amp;VLOOKUP(L75,ListesDeroulantes!L:N,2,FALSE),"")</f>
        <v/>
      </c>
      <c r="AP75" t="str">
        <f t="shared" si="29"/>
        <v xml:space="preserve">chocolate cake</v>
      </c>
      <c r="AQ75" t="str">
        <f>HMTL!B$20&amp;AB75&amp;IF(Y75&lt;&gt;"",HMTL!B$24&amp;Y75&amp;HMTL!B$26,"")&amp;IF(AA75&lt;&gt;"",HMTL!B$28&amp;AA75&amp;HMTL!B$26,"")&amp;HMTL!B$32&amp;HMTL!B$21&amp;AI75&amp;IF(AD75&lt;&gt;"",HMTL!B$24&amp;AD75&amp;HMTL!B$26,"")&amp;IF(AF75&lt;&gt;"",HMTL!B$28&amp;AF75&amp;HMTL!B$26,"")&amp;IF(AH75&lt;&gt;"",HMTL!B$30&amp;AH75&amp;HMTL!B$26,"")&amp;HMTL!B$32&amp;HMTL!B$22&amp;AP75&amp;IF(AK75&lt;&gt;"",HMTL!B$24&amp;AK75&amp;HMTL!B$26,"")&amp;IF(AM75&lt;&gt;"",HMTL!B$28&amp;AM75&amp;HMTL!B$26,"")&amp;IF(AO75&lt;&gt;"",HMTL!B$30&amp;AO75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5" s="31" t="str">
        <f>IF(A75&lt;&gt;"",W75&amp;AQ75&amp;HMTL!B$32&amp;HMTL!B$34,"")</f>
        <v xml:space="preserve">        &lt;!-- début d'un menu--&gt;
        &lt;div class="u-accordion-item"&gt;
          &lt;a class="u-accordion-link u-button-style u-palette-3-light-2 u-accordion-link-2" id="link-accordion-4c47"
            aria-controls="accordion-4c47" aria-selected="false"&gt;
            &lt;span class="u-accordion-link-text"&gt;8/7/2024&lt;/span&gt;&lt;span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8th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5" s="32"/>
    </row>
    <row r="76" ht="14.25">
      <c r="A76" s="41">
        <v>45482</v>
      </c>
      <c r="B76" s="42">
        <f t="shared" si="20"/>
        <v>2</v>
      </c>
      <c r="C76" s="42" t="s">
        <v>96</v>
      </c>
      <c r="D76" s="42" t="s">
        <v>97</v>
      </c>
      <c r="E76" s="42"/>
      <c r="F76" s="43"/>
      <c r="G76" s="42" t="s">
        <v>98</v>
      </c>
      <c r="H76" s="43" t="s">
        <v>99</v>
      </c>
      <c r="I76" s="43"/>
      <c r="J76" s="43" t="s">
        <v>100</v>
      </c>
      <c r="K76" s="43"/>
      <c r="L76" s="43"/>
      <c r="N76">
        <f t="shared" si="21"/>
        <v>3</v>
      </c>
      <c r="O76" t="str">
        <f t="shared" si="22"/>
        <v>Tuesday</v>
      </c>
      <c r="P76" t="str">
        <f>VLOOKUP(DAY(A76),Paramètres!I$3:J$33,2,FALSE)</f>
        <v>9th</v>
      </c>
      <c r="Q76" t="str">
        <f>VLOOKUP(MONTH(A76),Paramètres!M$3:N$14,2,FALSE)</f>
        <v>July</v>
      </c>
      <c r="R76" t="str">
        <f t="shared" si="23"/>
        <v>9/7/2024</v>
      </c>
      <c r="S76" t="str">
        <f t="shared" si="24"/>
        <v xml:space="preserve">Today is Tuesday</v>
      </c>
      <c r="T76" s="31" t="str">
        <f t="shared" si="25"/>
        <v xml:space="preserve"> the 9th of July, 2024</v>
      </c>
      <c r="U76" t="str">
        <f>IF(C76="","",VLOOKUP(C76,ListesDeroulantes!A:B,2,FALSE)&amp;" menu")</f>
        <v xml:space="preserve">organic menu</v>
      </c>
      <c r="V76" t="str">
        <f t="shared" si="26"/>
        <v xml:space="preserve">Today, there is a organic menu:</v>
      </c>
      <c r="W76" t="str">
        <f>HMTL!B$10&amp;R76&amp;HMTL!B$12&amp;S76&amp;HMTL!B$14&amp;T76&amp;HMTL!B$16&amp;V76&amp;HMTL!B$18</f>
        <v xml:space="preserve">        &lt;!-- début d'un menu--&gt;
        &lt;div class="u-accordion-item"&gt;
          &lt;a class="u-accordion-link u-button-style u-palette-3-light-2 u-accordion-link-2" id="link-accordion-4c47"
            aria-controls="accordion-4c47" aria-selected="false"&gt;
            &lt;span class="u-accordion-link-text"&gt;9/7/2024&lt;/span&gt;&lt;span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9th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6" s="31" t="str">
        <f>IFERROR(VLOOKUP(D76,ListesDeroulantes!C:E,3,FALSE),"")</f>
        <v xml:space="preserve">grated carrots</v>
      </c>
      <c r="Y76" s="31" t="str">
        <f>IFERROR("./images/"&amp;VLOOKUP(D76,ListesDeroulantes!C:E,2,FALSE),"")</f>
        <v>./images/carrots.png</v>
      </c>
      <c r="Z76" s="31" t="str">
        <f>IFERROR(VLOOKUP(E76,ListesDeroulantes!F:H,3,FALSE),"")</f>
        <v/>
      </c>
      <c r="AA76" s="31" t="str">
        <f>IFERROR("./images/"&amp;VLOOKUP(E76,ListesDeroulantes!F:H,2,FALSE),"")</f>
        <v/>
      </c>
      <c r="AB76" s="31" t="str">
        <f t="shared" si="27"/>
        <v xml:space="preserve">grated carrots</v>
      </c>
      <c r="AC76" t="str">
        <f>IFERROR(VLOOKUP(G76,ListesDeroulantes!I:K,3,FALSE),"")</f>
        <v>pasta</v>
      </c>
      <c r="AD76" t="str">
        <f>IFERROR("./images/"&amp;VLOOKUP(G76,ListesDeroulantes!I:K,2,FALSE),"")</f>
        <v>./images/pasta.png</v>
      </c>
      <c r="AE76" t="str">
        <f>IFERROR(VLOOKUP(H76,ListesDeroulantes!I:K,3,FALSE),"")</f>
        <v>lentils</v>
      </c>
      <c r="AF76" t="str">
        <f>IFERROR("./images/"&amp;VLOOKUP(H76,ListesDeroulantes!I:K,2,FALSE),"")</f>
        <v>./images/lentils.png</v>
      </c>
      <c r="AG76" t="str">
        <f>IFERROR(VLOOKUP(I76,ListesDeroulantes!I:K,3,FALSE),"")</f>
        <v/>
      </c>
      <c r="AH76" s="31" t="str">
        <f>IFERROR("./images/"&amp;VLOOKUP(I76,ListesDeroulantes!I:K,2,FALSE),"")</f>
        <v/>
      </c>
      <c r="AI76" t="str">
        <f t="shared" si="28"/>
        <v xml:space="preserve">pasta with lentils</v>
      </c>
      <c r="AJ76" t="str">
        <f>IFERROR(VLOOKUP(J76,ListesDeroulantes!L:N,3,FALSE),"")</f>
        <v xml:space="preserve">chocolate cake</v>
      </c>
      <c r="AK76" t="str">
        <f>IFERROR("./images/"&amp;VLOOKUP(J76,ListesDeroulantes!L:N,2,FALSE),"")</f>
        <v>./images/chocolatecake.png</v>
      </c>
      <c r="AL76" t="str">
        <f>IFERROR(VLOOKUP(K76,ListesDeroulantes!L:N,3,FALSE),"")</f>
        <v/>
      </c>
      <c r="AM76" t="str">
        <f>IFERROR("./images/"&amp;VLOOKUP(K76,ListesDeroulantes!L:N,2,FALSE),"")</f>
        <v/>
      </c>
      <c r="AN76" t="str">
        <f>IFERROR(VLOOKUP(L76,ListesDeroulantes!L:N,3,FALSE),"")</f>
        <v/>
      </c>
      <c r="AO76" s="31" t="str">
        <f>IFERROR("./images/"&amp;VLOOKUP(L76,ListesDeroulantes!L:N,2,FALSE),"")</f>
        <v/>
      </c>
      <c r="AP76" t="str">
        <f t="shared" si="29"/>
        <v xml:space="preserve">chocolate cake</v>
      </c>
      <c r="AQ76" t="str">
        <f>HMTL!B$20&amp;AB76&amp;IF(Y76&lt;&gt;"",HMTL!B$24&amp;Y76&amp;HMTL!B$26,"")&amp;IF(AA76&lt;&gt;"",HMTL!B$28&amp;AA76&amp;HMTL!B$26,"")&amp;HMTL!B$32&amp;HMTL!B$21&amp;AI76&amp;IF(AD76&lt;&gt;"",HMTL!B$24&amp;AD76&amp;HMTL!B$26,"")&amp;IF(AF76&lt;&gt;"",HMTL!B$28&amp;AF76&amp;HMTL!B$26,"")&amp;IF(AH76&lt;&gt;"",HMTL!B$30&amp;AH76&amp;HMTL!B$26,"")&amp;HMTL!B$32&amp;HMTL!B$22&amp;AP76&amp;IF(AK76&lt;&gt;"",HMTL!B$24&amp;AK76&amp;HMTL!B$26,"")&amp;IF(AM76&lt;&gt;"",HMTL!B$28&amp;AM76&amp;HMTL!B$26,"")&amp;IF(AO76&lt;&gt;"",HMTL!B$30&amp;AO76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6" s="31" t="str">
        <f>IF(A76&lt;&gt;"",W76&amp;AQ76&amp;HMTL!B$32&amp;HMTL!B$34,"")</f>
        <v xml:space="preserve">        &lt;!-- début d'un menu--&gt;
        &lt;div class="u-accordion-item"&gt;
          &lt;a class="u-accordion-link u-button-style u-palette-3-light-2 u-accordion-link-2" id="link-accordion-4c47"
            aria-controls="accordion-4c47" aria-selected="false"&gt;
            &lt;span class="u-accordion-link-text"&gt;9/7/2024&lt;/span&gt;&lt;span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9th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6" s="32"/>
    </row>
    <row r="77" ht="14.25">
      <c r="A77" s="41">
        <v>45483</v>
      </c>
      <c r="B77" s="42">
        <f t="shared" si="20"/>
        <v>3</v>
      </c>
      <c r="C77" s="42" t="s">
        <v>96</v>
      </c>
      <c r="D77" s="42" t="s">
        <v>97</v>
      </c>
      <c r="E77" s="42"/>
      <c r="F77" s="43"/>
      <c r="G77" s="42" t="s">
        <v>98</v>
      </c>
      <c r="H77" s="43" t="s">
        <v>99</v>
      </c>
      <c r="I77" s="43"/>
      <c r="J77" s="43" t="s">
        <v>100</v>
      </c>
      <c r="K77" s="43"/>
      <c r="L77" s="43"/>
      <c r="N77">
        <f t="shared" si="21"/>
        <v>4</v>
      </c>
      <c r="O77" t="str">
        <f t="shared" si="22"/>
        <v>Wednesday</v>
      </c>
      <c r="P77" t="str">
        <f>VLOOKUP(DAY(A77),Paramètres!I$3:J$33,2,FALSE)</f>
        <v>10th</v>
      </c>
      <c r="Q77" t="str">
        <f>VLOOKUP(MONTH(A77),Paramètres!M$3:N$14,2,FALSE)</f>
        <v>July</v>
      </c>
      <c r="R77" t="str">
        <f t="shared" si="23"/>
        <v>10/7/2024</v>
      </c>
      <c r="S77" t="str">
        <f t="shared" si="24"/>
        <v xml:space="preserve">Today is Wednesday</v>
      </c>
      <c r="T77" s="31" t="str">
        <f t="shared" si="25"/>
        <v xml:space="preserve"> the 10th of July, 2024</v>
      </c>
      <c r="U77" t="str">
        <f>IF(C77="","",VLOOKUP(C77,ListesDeroulantes!A:B,2,FALSE)&amp;" menu")</f>
        <v xml:space="preserve">organic menu</v>
      </c>
      <c r="V77" t="str">
        <f t="shared" si="26"/>
        <v xml:space="preserve">Today, there is a organic menu:</v>
      </c>
      <c r="W77" t="str">
        <f>HMTL!B$10&amp;R77&amp;HMTL!B$12&amp;S77&amp;HMTL!B$14&amp;T77&amp;HMTL!B$16&amp;V77&amp;HMTL!B$18</f>
        <v xml:space="preserve">        &lt;!-- début d'un menu--&gt;
        &lt;div class="u-accordion-item"&gt;
          &lt;a class="u-accordion-link u-button-style u-palette-3-light-2 u-accordion-link-2" id="link-accordion-4c47"
            aria-controls="accordion-4c47" aria-selected="false"&gt;
            &lt;span class="u-accordion-link-text"&gt;10/7/2024&lt;/span&gt;&lt;span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10th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7" s="31" t="str">
        <f>IFERROR(VLOOKUP(D77,ListesDeroulantes!C:E,3,FALSE),"")</f>
        <v xml:space="preserve">grated carrots</v>
      </c>
      <c r="Y77" s="31" t="str">
        <f>IFERROR("./images/"&amp;VLOOKUP(D77,ListesDeroulantes!C:E,2,FALSE),"")</f>
        <v>./images/carrots.png</v>
      </c>
      <c r="Z77" s="31" t="str">
        <f>IFERROR(VLOOKUP(E77,ListesDeroulantes!F:H,3,FALSE),"")</f>
        <v/>
      </c>
      <c r="AA77" s="31" t="str">
        <f>IFERROR("./images/"&amp;VLOOKUP(E77,ListesDeroulantes!F:H,2,FALSE),"")</f>
        <v/>
      </c>
      <c r="AB77" s="31" t="str">
        <f t="shared" si="27"/>
        <v xml:space="preserve">grated carrots</v>
      </c>
      <c r="AC77" t="str">
        <f>IFERROR(VLOOKUP(G77,ListesDeroulantes!I:K,3,FALSE),"")</f>
        <v>pasta</v>
      </c>
      <c r="AD77" t="str">
        <f>IFERROR("./images/"&amp;VLOOKUP(G77,ListesDeroulantes!I:K,2,FALSE),"")</f>
        <v>./images/pasta.png</v>
      </c>
      <c r="AE77" t="str">
        <f>IFERROR(VLOOKUP(H77,ListesDeroulantes!I:K,3,FALSE),"")</f>
        <v>lentils</v>
      </c>
      <c r="AF77" t="str">
        <f>IFERROR("./images/"&amp;VLOOKUP(H77,ListesDeroulantes!I:K,2,FALSE),"")</f>
        <v>./images/lentils.png</v>
      </c>
      <c r="AG77" t="str">
        <f>IFERROR(VLOOKUP(I77,ListesDeroulantes!I:K,3,FALSE),"")</f>
        <v/>
      </c>
      <c r="AH77" s="31" t="str">
        <f>IFERROR("./images/"&amp;VLOOKUP(I77,ListesDeroulantes!I:K,2,FALSE),"")</f>
        <v/>
      </c>
      <c r="AI77" t="str">
        <f t="shared" si="28"/>
        <v xml:space="preserve">pasta with lentils</v>
      </c>
      <c r="AJ77" t="str">
        <f>IFERROR(VLOOKUP(J77,ListesDeroulantes!L:N,3,FALSE),"")</f>
        <v xml:space="preserve">chocolate cake</v>
      </c>
      <c r="AK77" t="str">
        <f>IFERROR("./images/"&amp;VLOOKUP(J77,ListesDeroulantes!L:N,2,FALSE),"")</f>
        <v>./images/chocolatecake.png</v>
      </c>
      <c r="AL77" t="str">
        <f>IFERROR(VLOOKUP(K77,ListesDeroulantes!L:N,3,FALSE),"")</f>
        <v/>
      </c>
      <c r="AM77" t="str">
        <f>IFERROR("./images/"&amp;VLOOKUP(K77,ListesDeroulantes!L:N,2,FALSE),"")</f>
        <v/>
      </c>
      <c r="AN77" t="str">
        <f>IFERROR(VLOOKUP(L77,ListesDeroulantes!L:N,3,FALSE),"")</f>
        <v/>
      </c>
      <c r="AO77" s="31" t="str">
        <f>IFERROR("./images/"&amp;VLOOKUP(L77,ListesDeroulantes!L:N,2,FALSE),"")</f>
        <v/>
      </c>
      <c r="AP77" t="str">
        <f t="shared" si="29"/>
        <v xml:space="preserve">chocolate cake</v>
      </c>
      <c r="AQ77" t="str">
        <f>HMTL!B$20&amp;AB77&amp;IF(Y77&lt;&gt;"",HMTL!B$24&amp;Y77&amp;HMTL!B$26,"")&amp;IF(AA77&lt;&gt;"",HMTL!B$28&amp;AA77&amp;HMTL!B$26,"")&amp;HMTL!B$32&amp;HMTL!B$21&amp;AI77&amp;IF(AD77&lt;&gt;"",HMTL!B$24&amp;AD77&amp;HMTL!B$26,"")&amp;IF(AF77&lt;&gt;"",HMTL!B$28&amp;AF77&amp;HMTL!B$26,"")&amp;IF(AH77&lt;&gt;"",HMTL!B$30&amp;AH77&amp;HMTL!B$26,"")&amp;HMTL!B$32&amp;HMTL!B$22&amp;AP77&amp;IF(AK77&lt;&gt;"",HMTL!B$24&amp;AK77&amp;HMTL!B$26,"")&amp;IF(AM77&lt;&gt;"",HMTL!B$28&amp;AM77&amp;HMTL!B$26,"")&amp;IF(AO77&lt;&gt;"",HMTL!B$30&amp;AO77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7" s="31" t="str">
        <f>IF(A77&lt;&gt;"",W77&amp;AQ77&amp;HMTL!B$32&amp;HMTL!B$34,"")</f>
        <v xml:space="preserve">        &lt;!-- début d'un menu--&gt;
        &lt;div class="u-accordion-item"&gt;
          &lt;a class="u-accordion-link u-button-style u-palette-3-light-2 u-accordion-link-2" id="link-accordion-4c47"
            aria-controls="accordion-4c47" aria-selected="false"&gt;
            &lt;span class="u-accordion-link-text"&gt;10/7/2024&lt;/span&gt;&lt;span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10th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7" s="32"/>
    </row>
    <row r="78" ht="14.25">
      <c r="A78" s="41">
        <v>45484</v>
      </c>
      <c r="B78" s="42">
        <f t="shared" si="20"/>
        <v>4</v>
      </c>
      <c r="C78" s="42" t="s">
        <v>96</v>
      </c>
      <c r="D78" s="42" t="s">
        <v>97</v>
      </c>
      <c r="E78" s="42"/>
      <c r="F78" s="43"/>
      <c r="G78" s="42" t="s">
        <v>98</v>
      </c>
      <c r="H78" s="43" t="s">
        <v>99</v>
      </c>
      <c r="I78" s="43"/>
      <c r="J78" s="43" t="s">
        <v>100</v>
      </c>
      <c r="K78" s="43"/>
      <c r="L78" s="43"/>
      <c r="N78">
        <f t="shared" si="21"/>
        <v>5</v>
      </c>
      <c r="O78" t="str">
        <f t="shared" si="22"/>
        <v>Thursday</v>
      </c>
      <c r="P78" t="str">
        <f>VLOOKUP(DAY(A78),Paramètres!I$3:J$33,2,FALSE)</f>
        <v>11th</v>
      </c>
      <c r="Q78" t="str">
        <f>VLOOKUP(MONTH(A78),Paramètres!M$3:N$14,2,FALSE)</f>
        <v>July</v>
      </c>
      <c r="R78" t="str">
        <f t="shared" si="23"/>
        <v>11/7/2024</v>
      </c>
      <c r="S78" t="str">
        <f t="shared" si="24"/>
        <v xml:space="preserve">Today is Thursday</v>
      </c>
      <c r="T78" s="31" t="str">
        <f t="shared" si="25"/>
        <v xml:space="preserve"> the 11th of July, 2024</v>
      </c>
      <c r="U78" t="str">
        <f>IF(C78="","",VLOOKUP(C78,ListesDeroulantes!A:B,2,FALSE)&amp;" menu")</f>
        <v xml:space="preserve">organic menu</v>
      </c>
      <c r="V78" t="str">
        <f t="shared" si="26"/>
        <v xml:space="preserve">Today, there is a organic menu:</v>
      </c>
      <c r="W78" t="str">
        <f>HMTL!B$10&amp;R78&amp;HMTL!B$12&amp;S78&amp;HMTL!B$14&amp;T78&amp;HMTL!B$16&amp;V78&amp;HMTL!B$18</f>
        <v xml:space="preserve">        &lt;!-- début d'un menu--&gt;
        &lt;div class="u-accordion-item"&gt;
          &lt;a class="u-accordion-link u-button-style u-palette-3-light-2 u-accordion-link-2" id="link-accordion-4c47"
            aria-controls="accordion-4c47" aria-selected="false"&gt;
            &lt;span class="u-accordion-link-text"&gt;11/7/2024&lt;/span&gt;&lt;span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11th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8" s="31" t="str">
        <f>IFERROR(VLOOKUP(D78,ListesDeroulantes!C:E,3,FALSE),"")</f>
        <v xml:space="preserve">grated carrots</v>
      </c>
      <c r="Y78" s="31" t="str">
        <f>IFERROR("./images/"&amp;VLOOKUP(D78,ListesDeroulantes!C:E,2,FALSE),"")</f>
        <v>./images/carrots.png</v>
      </c>
      <c r="Z78" s="31" t="str">
        <f>IFERROR(VLOOKUP(E78,ListesDeroulantes!F:H,3,FALSE),"")</f>
        <v/>
      </c>
      <c r="AA78" s="31" t="str">
        <f>IFERROR("./images/"&amp;VLOOKUP(E78,ListesDeroulantes!F:H,2,FALSE),"")</f>
        <v/>
      </c>
      <c r="AB78" s="31" t="str">
        <f t="shared" si="27"/>
        <v xml:space="preserve">grated carrots</v>
      </c>
      <c r="AC78" t="str">
        <f>IFERROR(VLOOKUP(G78,ListesDeroulantes!I:K,3,FALSE),"")</f>
        <v>pasta</v>
      </c>
      <c r="AD78" t="str">
        <f>IFERROR("./images/"&amp;VLOOKUP(G78,ListesDeroulantes!I:K,2,FALSE),"")</f>
        <v>./images/pasta.png</v>
      </c>
      <c r="AE78" t="str">
        <f>IFERROR(VLOOKUP(H78,ListesDeroulantes!I:K,3,FALSE),"")</f>
        <v>lentils</v>
      </c>
      <c r="AF78" t="str">
        <f>IFERROR("./images/"&amp;VLOOKUP(H78,ListesDeroulantes!I:K,2,FALSE),"")</f>
        <v>./images/lentils.png</v>
      </c>
      <c r="AG78" t="str">
        <f>IFERROR(VLOOKUP(I78,ListesDeroulantes!I:K,3,FALSE),"")</f>
        <v/>
      </c>
      <c r="AH78" s="31" t="str">
        <f>IFERROR("./images/"&amp;VLOOKUP(I78,ListesDeroulantes!I:K,2,FALSE),"")</f>
        <v/>
      </c>
      <c r="AI78" t="str">
        <f t="shared" si="28"/>
        <v xml:space="preserve">pasta with lentils</v>
      </c>
      <c r="AJ78" t="str">
        <f>IFERROR(VLOOKUP(J78,ListesDeroulantes!L:N,3,FALSE),"")</f>
        <v xml:space="preserve">chocolate cake</v>
      </c>
      <c r="AK78" t="str">
        <f>IFERROR("./images/"&amp;VLOOKUP(J78,ListesDeroulantes!L:N,2,FALSE),"")</f>
        <v>./images/chocolatecake.png</v>
      </c>
      <c r="AL78" t="str">
        <f>IFERROR(VLOOKUP(K78,ListesDeroulantes!L:N,3,FALSE),"")</f>
        <v/>
      </c>
      <c r="AM78" t="str">
        <f>IFERROR("./images/"&amp;VLOOKUP(K78,ListesDeroulantes!L:N,2,FALSE),"")</f>
        <v/>
      </c>
      <c r="AN78" t="str">
        <f>IFERROR(VLOOKUP(L78,ListesDeroulantes!L:N,3,FALSE),"")</f>
        <v/>
      </c>
      <c r="AO78" s="31" t="str">
        <f>IFERROR("./images/"&amp;VLOOKUP(L78,ListesDeroulantes!L:N,2,FALSE),"")</f>
        <v/>
      </c>
      <c r="AP78" t="str">
        <f t="shared" si="29"/>
        <v xml:space="preserve">chocolate cake</v>
      </c>
      <c r="AQ78" t="str">
        <f>HMTL!B$20&amp;AB78&amp;IF(Y78&lt;&gt;"",HMTL!B$24&amp;Y78&amp;HMTL!B$26,"")&amp;IF(AA78&lt;&gt;"",HMTL!B$28&amp;AA78&amp;HMTL!B$26,"")&amp;HMTL!B$32&amp;HMTL!B$21&amp;AI78&amp;IF(AD78&lt;&gt;"",HMTL!B$24&amp;AD78&amp;HMTL!B$26,"")&amp;IF(AF78&lt;&gt;"",HMTL!B$28&amp;AF78&amp;HMTL!B$26,"")&amp;IF(AH78&lt;&gt;"",HMTL!B$30&amp;AH78&amp;HMTL!B$26,"")&amp;HMTL!B$32&amp;HMTL!B$22&amp;AP78&amp;IF(AK78&lt;&gt;"",HMTL!B$24&amp;AK78&amp;HMTL!B$26,"")&amp;IF(AM78&lt;&gt;"",HMTL!B$28&amp;AM78&amp;HMTL!B$26,"")&amp;IF(AO78&lt;&gt;"",HMTL!B$30&amp;AO78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8" s="31" t="str">
        <f>IF(A78&lt;&gt;"",W78&amp;AQ78&amp;HMTL!B$32&amp;HMTL!B$34,"")</f>
        <v xml:space="preserve">        &lt;!-- début d'un menu--&gt;
        &lt;div class="u-accordion-item"&gt;
          &lt;a class="u-accordion-link u-button-style u-palette-3-light-2 u-accordion-link-2" id="link-accordion-4c47"
            aria-controls="accordion-4c47" aria-selected="false"&gt;
            &lt;span class="u-accordion-link-text"&gt;11/7/2024&lt;/span&gt;&lt;span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11th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8" s="32"/>
    </row>
    <row r="79" ht="14.25">
      <c r="A79" s="41">
        <v>45485</v>
      </c>
      <c r="B79" s="42">
        <f t="shared" si="20"/>
        <v>5</v>
      </c>
      <c r="C79" s="42" t="s">
        <v>96</v>
      </c>
      <c r="D79" s="42" t="s">
        <v>97</v>
      </c>
      <c r="E79" s="42"/>
      <c r="F79" s="43"/>
      <c r="G79" s="42" t="s">
        <v>98</v>
      </c>
      <c r="H79" s="43" t="s">
        <v>99</v>
      </c>
      <c r="I79" s="43"/>
      <c r="J79" s="43" t="s">
        <v>100</v>
      </c>
      <c r="K79" s="43"/>
      <c r="L79" s="43"/>
      <c r="N79">
        <f t="shared" si="21"/>
        <v>6</v>
      </c>
      <c r="O79" t="str">
        <f t="shared" si="22"/>
        <v>Friday</v>
      </c>
      <c r="P79" t="str">
        <f>VLOOKUP(DAY(A79),Paramètres!I$3:J$33,2,FALSE)</f>
        <v>12th</v>
      </c>
      <c r="Q79" t="str">
        <f>VLOOKUP(MONTH(A79),Paramètres!M$3:N$14,2,FALSE)</f>
        <v>July</v>
      </c>
      <c r="R79" t="str">
        <f t="shared" si="23"/>
        <v>12/7/2024</v>
      </c>
      <c r="S79" t="str">
        <f t="shared" si="24"/>
        <v xml:space="preserve">Today is Friday</v>
      </c>
      <c r="T79" s="31" t="str">
        <f t="shared" si="25"/>
        <v xml:space="preserve"> the 12th of July, 2024</v>
      </c>
      <c r="U79" t="str">
        <f>IF(C79="","",VLOOKUP(C79,ListesDeroulantes!A:B,2,FALSE)&amp;" menu")</f>
        <v xml:space="preserve">organic menu</v>
      </c>
      <c r="V79" t="str">
        <f t="shared" si="26"/>
        <v xml:space="preserve">Today, there is a organic menu:</v>
      </c>
      <c r="W79" t="str">
        <f>HMTL!B$10&amp;R79&amp;HMTL!B$12&amp;S79&amp;HMTL!B$14&amp;T79&amp;HMTL!B$16&amp;V79&amp;HMTL!B$18</f>
        <v xml:space="preserve">        &lt;!-- début d'un menu--&gt;
        &lt;div class="u-accordion-item"&gt;
          &lt;a class="u-accordion-link u-button-style u-palette-3-light-2 u-accordion-link-2" id="link-accordion-4c47"
            aria-controls="accordion-4c47" aria-selected="false"&gt;
            &lt;span class="u-accordion-link-text"&gt;12/7/2024&lt;/span&gt;&lt;span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12th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9" s="31" t="str">
        <f>IFERROR(VLOOKUP(D79,ListesDeroulantes!C:E,3,FALSE),"")</f>
        <v xml:space="preserve">grated carrots</v>
      </c>
      <c r="Y79" s="31" t="str">
        <f>IFERROR("./images/"&amp;VLOOKUP(D79,ListesDeroulantes!C:E,2,FALSE),"")</f>
        <v>./images/carrots.png</v>
      </c>
      <c r="Z79" s="31" t="str">
        <f>IFERROR(VLOOKUP(E79,ListesDeroulantes!F:H,3,FALSE),"")</f>
        <v/>
      </c>
      <c r="AA79" s="31" t="str">
        <f>IFERROR("./images/"&amp;VLOOKUP(E79,ListesDeroulantes!F:H,2,FALSE),"")</f>
        <v/>
      </c>
      <c r="AB79" s="31" t="str">
        <f t="shared" si="27"/>
        <v xml:space="preserve">grated carrots</v>
      </c>
      <c r="AC79" t="str">
        <f>IFERROR(VLOOKUP(G79,ListesDeroulantes!I:K,3,FALSE),"")</f>
        <v>pasta</v>
      </c>
      <c r="AD79" t="str">
        <f>IFERROR("./images/"&amp;VLOOKUP(G79,ListesDeroulantes!I:K,2,FALSE),"")</f>
        <v>./images/pasta.png</v>
      </c>
      <c r="AE79" t="str">
        <f>IFERROR(VLOOKUP(H79,ListesDeroulantes!I:K,3,FALSE),"")</f>
        <v>lentils</v>
      </c>
      <c r="AF79" t="str">
        <f>IFERROR("./images/"&amp;VLOOKUP(H79,ListesDeroulantes!I:K,2,FALSE),"")</f>
        <v>./images/lentils.png</v>
      </c>
      <c r="AG79" t="str">
        <f>IFERROR(VLOOKUP(I79,ListesDeroulantes!I:K,3,FALSE),"")</f>
        <v/>
      </c>
      <c r="AH79" s="31" t="str">
        <f>IFERROR("./images/"&amp;VLOOKUP(I79,ListesDeroulantes!I:K,2,FALSE),"")</f>
        <v/>
      </c>
      <c r="AI79" t="str">
        <f t="shared" si="28"/>
        <v xml:space="preserve">pasta with lentils</v>
      </c>
      <c r="AJ79" t="str">
        <f>IFERROR(VLOOKUP(J79,ListesDeroulantes!L:N,3,FALSE),"")</f>
        <v xml:space="preserve">chocolate cake</v>
      </c>
      <c r="AK79" t="str">
        <f>IFERROR("./images/"&amp;VLOOKUP(J79,ListesDeroulantes!L:N,2,FALSE),"")</f>
        <v>./images/chocolatecake.png</v>
      </c>
      <c r="AL79" t="str">
        <f>IFERROR(VLOOKUP(K79,ListesDeroulantes!L:N,3,FALSE),"")</f>
        <v/>
      </c>
      <c r="AM79" t="str">
        <f>IFERROR("./images/"&amp;VLOOKUP(K79,ListesDeroulantes!L:N,2,FALSE),"")</f>
        <v/>
      </c>
      <c r="AN79" t="str">
        <f>IFERROR(VLOOKUP(L79,ListesDeroulantes!L:N,3,FALSE),"")</f>
        <v/>
      </c>
      <c r="AO79" s="31" t="str">
        <f>IFERROR("./images/"&amp;VLOOKUP(L79,ListesDeroulantes!L:N,2,FALSE),"")</f>
        <v/>
      </c>
      <c r="AP79" t="str">
        <f t="shared" si="29"/>
        <v xml:space="preserve">chocolate cake</v>
      </c>
      <c r="AQ79" t="str">
        <f>HMTL!B$20&amp;AB79&amp;IF(Y79&lt;&gt;"",HMTL!B$24&amp;Y79&amp;HMTL!B$26,"")&amp;IF(AA79&lt;&gt;"",HMTL!B$28&amp;AA79&amp;HMTL!B$26,"")&amp;HMTL!B$32&amp;HMTL!B$21&amp;AI79&amp;IF(AD79&lt;&gt;"",HMTL!B$24&amp;AD79&amp;HMTL!B$26,"")&amp;IF(AF79&lt;&gt;"",HMTL!B$28&amp;AF79&amp;HMTL!B$26,"")&amp;IF(AH79&lt;&gt;"",HMTL!B$30&amp;AH79&amp;HMTL!B$26,"")&amp;HMTL!B$32&amp;HMTL!B$22&amp;AP79&amp;IF(AK79&lt;&gt;"",HMTL!B$24&amp;AK79&amp;HMTL!B$26,"")&amp;IF(AM79&lt;&gt;"",HMTL!B$28&amp;AM79&amp;HMTL!B$26,"")&amp;IF(AO79&lt;&gt;"",HMTL!B$30&amp;AO79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9" s="31" t="str">
        <f>IF(A79&lt;&gt;"",W79&amp;AQ79&amp;HMTL!B$32&amp;HMTL!B$34,"")</f>
        <v xml:space="preserve">        &lt;!-- début d'un menu--&gt;
        &lt;div class="u-accordion-item"&gt;
          &lt;a class="u-accordion-link u-button-style u-palette-3-light-2 u-accordion-link-2" id="link-accordion-4c47"
            aria-controls="accordion-4c47" aria-selected="false"&gt;
            &lt;span class="u-accordion-link-text"&gt;12/7/2024&lt;/span&gt;&lt;span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12th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9" s="32"/>
    </row>
    <row r="80" ht="14.25">
      <c r="A80" s="41">
        <v>45486</v>
      </c>
      <c r="B80" s="42">
        <f t="shared" si="20"/>
        <v>6</v>
      </c>
      <c r="C80" s="42" t="s">
        <v>96</v>
      </c>
      <c r="D80" s="42" t="s">
        <v>97</v>
      </c>
      <c r="E80" s="42"/>
      <c r="F80" s="43"/>
      <c r="G80" s="42" t="s">
        <v>98</v>
      </c>
      <c r="H80" s="43" t="s">
        <v>99</v>
      </c>
      <c r="I80" s="43"/>
      <c r="J80" s="43" t="s">
        <v>100</v>
      </c>
      <c r="K80" s="43"/>
      <c r="L80" s="43"/>
      <c r="N80">
        <f t="shared" si="21"/>
        <v>7</v>
      </c>
      <c r="O80" t="str">
        <f t="shared" si="22"/>
        <v>Saturday</v>
      </c>
      <c r="P80" t="str">
        <f>VLOOKUP(DAY(A80),Paramètres!I$3:J$33,2,FALSE)</f>
        <v>13th</v>
      </c>
      <c r="Q80" t="str">
        <f>VLOOKUP(MONTH(A80),Paramètres!M$3:N$14,2,FALSE)</f>
        <v>July</v>
      </c>
      <c r="R80" t="str">
        <f t="shared" si="23"/>
        <v>13/7/2024</v>
      </c>
      <c r="S80" t="str">
        <f t="shared" si="24"/>
        <v xml:space="preserve">Today is Saturday</v>
      </c>
      <c r="T80" s="31" t="str">
        <f t="shared" si="25"/>
        <v xml:space="preserve"> the 13th of July, 2024</v>
      </c>
      <c r="U80" t="str">
        <f>IF(C80="","",VLOOKUP(C80,ListesDeroulantes!A:B,2,FALSE)&amp;" menu")</f>
        <v xml:space="preserve">organic menu</v>
      </c>
      <c r="V80" t="str">
        <f t="shared" si="26"/>
        <v xml:space="preserve">Today, there is a organic menu:</v>
      </c>
      <c r="W80" t="str">
        <f>HMTL!B$10&amp;R80&amp;HMTL!B$12&amp;S80&amp;HMTL!B$14&amp;T80&amp;HMTL!B$16&amp;V80&amp;HMTL!B$18</f>
        <v xml:space="preserve">        &lt;!-- début d'un menu--&gt;
        &lt;div class="u-accordion-item"&gt;
          &lt;a class="u-accordion-link u-button-style u-palette-3-light-2 u-accordion-link-2" id="link-accordion-4c47"
            aria-controls="accordion-4c47" aria-selected="false"&gt;
            &lt;span class="u-accordion-link-text"&gt;13/7/2024&lt;/span&gt;&lt;span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13th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0" s="31" t="str">
        <f>IFERROR(VLOOKUP(D80,ListesDeroulantes!C:E,3,FALSE),"")</f>
        <v xml:space="preserve">grated carrots</v>
      </c>
      <c r="Y80" s="31" t="str">
        <f>IFERROR("./images/"&amp;VLOOKUP(D80,ListesDeroulantes!C:E,2,FALSE),"")</f>
        <v>./images/carrots.png</v>
      </c>
      <c r="Z80" s="31" t="str">
        <f>IFERROR(VLOOKUP(E80,ListesDeroulantes!F:H,3,FALSE),"")</f>
        <v/>
      </c>
      <c r="AA80" s="31" t="str">
        <f>IFERROR("./images/"&amp;VLOOKUP(E80,ListesDeroulantes!F:H,2,FALSE),"")</f>
        <v/>
      </c>
      <c r="AB80" s="31" t="str">
        <f t="shared" si="27"/>
        <v xml:space="preserve">grated carrots</v>
      </c>
      <c r="AC80" t="str">
        <f>IFERROR(VLOOKUP(G80,ListesDeroulantes!I:K,3,FALSE),"")</f>
        <v>pasta</v>
      </c>
      <c r="AD80" t="str">
        <f>IFERROR("./images/"&amp;VLOOKUP(G80,ListesDeroulantes!I:K,2,FALSE),"")</f>
        <v>./images/pasta.png</v>
      </c>
      <c r="AE80" t="str">
        <f>IFERROR(VLOOKUP(H80,ListesDeroulantes!I:K,3,FALSE),"")</f>
        <v>lentils</v>
      </c>
      <c r="AF80" t="str">
        <f>IFERROR("./images/"&amp;VLOOKUP(H80,ListesDeroulantes!I:K,2,FALSE),"")</f>
        <v>./images/lentils.png</v>
      </c>
      <c r="AG80" t="str">
        <f>IFERROR(VLOOKUP(I80,ListesDeroulantes!I:K,3,FALSE),"")</f>
        <v/>
      </c>
      <c r="AH80" s="31" t="str">
        <f>IFERROR("./images/"&amp;VLOOKUP(I80,ListesDeroulantes!I:K,2,FALSE),"")</f>
        <v/>
      </c>
      <c r="AI80" t="str">
        <f t="shared" si="28"/>
        <v xml:space="preserve">pasta with lentils</v>
      </c>
      <c r="AJ80" t="str">
        <f>IFERROR(VLOOKUP(J80,ListesDeroulantes!L:N,3,FALSE),"")</f>
        <v xml:space="preserve">chocolate cake</v>
      </c>
      <c r="AK80" t="str">
        <f>IFERROR("./images/"&amp;VLOOKUP(J80,ListesDeroulantes!L:N,2,FALSE),"")</f>
        <v>./images/chocolatecake.png</v>
      </c>
      <c r="AL80" t="str">
        <f>IFERROR(VLOOKUP(K80,ListesDeroulantes!L:N,3,FALSE),"")</f>
        <v/>
      </c>
      <c r="AM80" t="str">
        <f>IFERROR("./images/"&amp;VLOOKUP(K80,ListesDeroulantes!L:N,2,FALSE),"")</f>
        <v/>
      </c>
      <c r="AN80" t="str">
        <f>IFERROR(VLOOKUP(L80,ListesDeroulantes!L:N,3,FALSE),"")</f>
        <v/>
      </c>
      <c r="AO80" s="31" t="str">
        <f>IFERROR("./images/"&amp;VLOOKUP(L80,ListesDeroulantes!L:N,2,FALSE),"")</f>
        <v/>
      </c>
      <c r="AP80" t="str">
        <f t="shared" si="29"/>
        <v xml:space="preserve">chocolate cake</v>
      </c>
      <c r="AQ80" t="str">
        <f>HMTL!B$20&amp;AB80&amp;IF(Y80&lt;&gt;"",HMTL!B$24&amp;Y80&amp;HMTL!B$26,"")&amp;IF(AA80&lt;&gt;"",HMTL!B$28&amp;AA80&amp;HMTL!B$26,"")&amp;HMTL!B$32&amp;HMTL!B$21&amp;AI80&amp;IF(AD80&lt;&gt;"",HMTL!B$24&amp;AD80&amp;HMTL!B$26,"")&amp;IF(AF80&lt;&gt;"",HMTL!B$28&amp;AF80&amp;HMTL!B$26,"")&amp;IF(AH80&lt;&gt;"",HMTL!B$30&amp;AH80&amp;HMTL!B$26,"")&amp;HMTL!B$32&amp;HMTL!B$22&amp;AP80&amp;IF(AK80&lt;&gt;"",HMTL!B$24&amp;AK80&amp;HMTL!B$26,"")&amp;IF(AM80&lt;&gt;"",HMTL!B$28&amp;AM80&amp;HMTL!B$26,"")&amp;IF(AO80&lt;&gt;"",HMTL!B$30&amp;AO80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0" s="31" t="str">
        <f>IF(A80&lt;&gt;"",W80&amp;AQ80&amp;HMTL!B$32&amp;HMTL!B$34,"")</f>
        <v xml:space="preserve">        &lt;!-- début d'un menu--&gt;
        &lt;div class="u-accordion-item"&gt;
          &lt;a class="u-accordion-link u-button-style u-palette-3-light-2 u-accordion-link-2" id="link-accordion-4c47"
            aria-controls="accordion-4c47" aria-selected="false"&gt;
            &lt;span class="u-accordion-link-text"&gt;13/7/2024&lt;/span&gt;&lt;span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13th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0" s="32"/>
    </row>
    <row r="81" ht="14.25">
      <c r="A81" s="41">
        <v>45487</v>
      </c>
      <c r="B81" s="42">
        <f t="shared" si="20"/>
        <v>7</v>
      </c>
      <c r="C81" s="42" t="s">
        <v>96</v>
      </c>
      <c r="D81" s="42" t="s">
        <v>97</v>
      </c>
      <c r="E81" s="42"/>
      <c r="F81" s="43"/>
      <c r="G81" s="42" t="s">
        <v>98</v>
      </c>
      <c r="H81" s="43" t="s">
        <v>99</v>
      </c>
      <c r="I81" s="43"/>
      <c r="J81" s="43" t="s">
        <v>100</v>
      </c>
      <c r="K81" s="43"/>
      <c r="L81" s="43"/>
      <c r="N81">
        <f t="shared" si="21"/>
        <v>1</v>
      </c>
      <c r="O81" t="str">
        <f t="shared" si="22"/>
        <v>Sunday</v>
      </c>
      <c r="P81" t="str">
        <f>VLOOKUP(DAY(A81),Paramètres!I$3:J$33,2,FALSE)</f>
        <v>14th</v>
      </c>
      <c r="Q81" t="str">
        <f>VLOOKUP(MONTH(A81),Paramètres!M$3:N$14,2,FALSE)</f>
        <v>July</v>
      </c>
      <c r="R81" t="str">
        <f t="shared" si="23"/>
        <v>14/7/2024</v>
      </c>
      <c r="S81" t="str">
        <f t="shared" si="24"/>
        <v xml:space="preserve">Today is Sunday</v>
      </c>
      <c r="T81" s="31" t="str">
        <f t="shared" si="25"/>
        <v xml:space="preserve"> the 14th of July, 2024</v>
      </c>
      <c r="U81" t="str">
        <f>IF(C81="","",VLOOKUP(C81,ListesDeroulantes!A:B,2,FALSE)&amp;" menu")</f>
        <v xml:space="preserve">organic menu</v>
      </c>
      <c r="V81" t="str">
        <f t="shared" si="26"/>
        <v xml:space="preserve">Today, there is a organic menu:</v>
      </c>
      <c r="W81" t="str">
        <f>HMTL!B$10&amp;R81&amp;HMTL!B$12&amp;S81&amp;HMTL!B$14&amp;T81&amp;HMTL!B$16&amp;V81&amp;HMTL!B$18</f>
        <v xml:space="preserve">        &lt;!-- début d'un menu--&gt;
        &lt;div class="u-accordion-item"&gt;
          &lt;a class="u-accordion-link u-button-style u-palette-3-light-2 u-accordion-link-2" id="link-accordion-4c47"
            aria-controls="accordion-4c47" aria-selected="false"&gt;
            &lt;span class="u-accordion-link-text"&gt;14/7/2024&lt;/span&gt;&lt;span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1" s="31" t="str">
        <f>IFERROR(VLOOKUP(D81,ListesDeroulantes!C:E,3,FALSE),"")</f>
        <v xml:space="preserve">grated carrots</v>
      </c>
      <c r="Y81" s="31" t="str">
        <f>IFERROR("./images/"&amp;VLOOKUP(D81,ListesDeroulantes!C:E,2,FALSE),"")</f>
        <v>./images/carrots.png</v>
      </c>
      <c r="Z81" s="31" t="str">
        <f>IFERROR(VLOOKUP(E81,ListesDeroulantes!F:H,3,FALSE),"")</f>
        <v/>
      </c>
      <c r="AA81" s="31" t="str">
        <f>IFERROR("./images/"&amp;VLOOKUP(E81,ListesDeroulantes!F:H,2,FALSE),"")</f>
        <v/>
      </c>
      <c r="AB81" s="31" t="str">
        <f t="shared" si="27"/>
        <v xml:space="preserve">grated carrots</v>
      </c>
      <c r="AC81" t="str">
        <f>IFERROR(VLOOKUP(G81,ListesDeroulantes!I:K,3,FALSE),"")</f>
        <v>pasta</v>
      </c>
      <c r="AD81" t="str">
        <f>IFERROR("./images/"&amp;VLOOKUP(G81,ListesDeroulantes!I:K,2,FALSE),"")</f>
        <v>./images/pasta.png</v>
      </c>
      <c r="AE81" t="str">
        <f>IFERROR(VLOOKUP(H81,ListesDeroulantes!I:K,3,FALSE),"")</f>
        <v>lentils</v>
      </c>
      <c r="AF81" t="str">
        <f>IFERROR("./images/"&amp;VLOOKUP(H81,ListesDeroulantes!I:K,2,FALSE),"")</f>
        <v>./images/lentils.png</v>
      </c>
      <c r="AG81" t="str">
        <f>IFERROR(VLOOKUP(I81,ListesDeroulantes!I:K,3,FALSE),"")</f>
        <v/>
      </c>
      <c r="AH81" s="31" t="str">
        <f>IFERROR("./images/"&amp;VLOOKUP(I81,ListesDeroulantes!I:K,2,FALSE),"")</f>
        <v/>
      </c>
      <c r="AI81" t="str">
        <f t="shared" si="28"/>
        <v xml:space="preserve">pasta with lentils</v>
      </c>
      <c r="AJ81" t="str">
        <f>IFERROR(VLOOKUP(J81,ListesDeroulantes!L:N,3,FALSE),"")</f>
        <v xml:space="preserve">chocolate cake</v>
      </c>
      <c r="AK81" t="str">
        <f>IFERROR("./images/"&amp;VLOOKUP(J81,ListesDeroulantes!L:N,2,FALSE),"")</f>
        <v>./images/chocolatecake.png</v>
      </c>
      <c r="AL81" t="str">
        <f>IFERROR(VLOOKUP(K81,ListesDeroulantes!L:N,3,FALSE),"")</f>
        <v/>
      </c>
      <c r="AM81" t="str">
        <f>IFERROR("./images/"&amp;VLOOKUP(K81,ListesDeroulantes!L:N,2,FALSE),"")</f>
        <v/>
      </c>
      <c r="AN81" t="str">
        <f>IFERROR(VLOOKUP(L81,ListesDeroulantes!L:N,3,FALSE),"")</f>
        <v/>
      </c>
      <c r="AO81" s="31" t="str">
        <f>IFERROR("./images/"&amp;VLOOKUP(L81,ListesDeroulantes!L:N,2,FALSE),"")</f>
        <v/>
      </c>
      <c r="AP81" t="str">
        <f t="shared" si="29"/>
        <v xml:space="preserve">chocolate cake</v>
      </c>
      <c r="AQ81" t="str">
        <f>HMTL!B$20&amp;AB81&amp;IF(Y81&lt;&gt;"",HMTL!B$24&amp;Y81&amp;HMTL!B$26,"")&amp;IF(AA81&lt;&gt;"",HMTL!B$28&amp;AA81&amp;HMTL!B$26,"")&amp;HMTL!B$32&amp;HMTL!B$21&amp;AI81&amp;IF(AD81&lt;&gt;"",HMTL!B$24&amp;AD81&amp;HMTL!B$26,"")&amp;IF(AF81&lt;&gt;"",HMTL!B$28&amp;AF81&amp;HMTL!B$26,"")&amp;IF(AH81&lt;&gt;"",HMTL!B$30&amp;AH81&amp;HMTL!B$26,"")&amp;HMTL!B$32&amp;HMTL!B$22&amp;AP81&amp;IF(AK81&lt;&gt;"",HMTL!B$24&amp;AK81&amp;HMTL!B$26,"")&amp;IF(AM81&lt;&gt;"",HMTL!B$28&amp;AM81&amp;HMTL!B$26,"")&amp;IF(AO81&lt;&gt;"",HMTL!B$30&amp;AO81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1" s="31" t="str">
        <f>IF(A81&lt;&gt;"",W81&amp;AQ81&amp;HMTL!B$32&amp;HMTL!B$34,"")</f>
        <v xml:space="preserve">        &lt;!-- début d'un menu--&gt;
        &lt;div class="u-accordion-item"&gt;
          &lt;a class="u-accordion-link u-button-style u-palette-3-light-2 u-accordion-link-2" id="link-accordion-4c47"
            aria-controls="accordion-4c47" aria-selected="false"&gt;
            &lt;span class="u-accordion-link-text"&gt;14/7/2024&lt;/span&gt;&lt;span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1" s="32"/>
    </row>
    <row r="82" ht="14.25">
      <c r="A82" s="41">
        <v>45488</v>
      </c>
      <c r="B82" s="42">
        <f t="shared" si="20"/>
        <v>1</v>
      </c>
      <c r="C82" s="42" t="s">
        <v>96</v>
      </c>
      <c r="D82" s="42" t="s">
        <v>97</v>
      </c>
      <c r="E82" s="42"/>
      <c r="F82" s="43"/>
      <c r="G82" s="42" t="s">
        <v>98</v>
      </c>
      <c r="H82" s="43" t="s">
        <v>99</v>
      </c>
      <c r="I82" s="43"/>
      <c r="J82" s="43" t="s">
        <v>100</v>
      </c>
      <c r="K82" s="43"/>
      <c r="L82" s="43"/>
      <c r="N82">
        <f t="shared" si="21"/>
        <v>2</v>
      </c>
      <c r="O82" t="str">
        <f t="shared" si="22"/>
        <v>Monday</v>
      </c>
      <c r="P82" t="str">
        <f>VLOOKUP(DAY(A82),Paramètres!I$3:J$33,2,FALSE)</f>
        <v>15th</v>
      </c>
      <c r="Q82" t="str">
        <f>VLOOKUP(MONTH(A82),Paramètres!M$3:N$14,2,FALSE)</f>
        <v>July</v>
      </c>
      <c r="R82" t="str">
        <f t="shared" si="23"/>
        <v>15/7/2024</v>
      </c>
      <c r="S82" t="str">
        <f t="shared" si="24"/>
        <v xml:space="preserve">Today is Monday</v>
      </c>
      <c r="T82" s="31" t="str">
        <f t="shared" si="25"/>
        <v xml:space="preserve"> the 15th of July, 2024</v>
      </c>
      <c r="U82" t="str">
        <f>IF(C82="","",VLOOKUP(C82,ListesDeroulantes!A:B,2,FALSE)&amp;" menu")</f>
        <v xml:space="preserve">organic menu</v>
      </c>
      <c r="V82" t="str">
        <f t="shared" si="26"/>
        <v xml:space="preserve">Today, there is a organic menu:</v>
      </c>
      <c r="W82" t="str">
        <f>HMTL!B$10&amp;R82&amp;HMTL!B$12&amp;S82&amp;HMTL!B$14&amp;T82&amp;HMTL!B$16&amp;V82&amp;HMTL!B$18</f>
        <v xml:space="preserve">        &lt;!-- début d'un menu--&gt;
        &lt;div class="u-accordion-item"&gt;
          &lt;a class="u-accordion-link u-button-style u-palette-3-light-2 u-accordion-link-2" id="link-accordion-4c47"
            aria-controls="accordion-4c47" aria-selected="false"&gt;
            &lt;span class="u-accordion-link-text"&gt;15/7/2024&lt;/span&gt;&lt;span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2" s="31" t="str">
        <f>IFERROR(VLOOKUP(D82,ListesDeroulantes!C:E,3,FALSE),"")</f>
        <v xml:space="preserve">grated carrots</v>
      </c>
      <c r="Y82" s="31" t="str">
        <f>IFERROR("./images/"&amp;VLOOKUP(D82,ListesDeroulantes!C:E,2,FALSE),"")</f>
        <v>./images/carrots.png</v>
      </c>
      <c r="Z82" s="31" t="str">
        <f>IFERROR(VLOOKUP(E82,ListesDeroulantes!F:H,3,FALSE),"")</f>
        <v/>
      </c>
      <c r="AA82" s="31" t="str">
        <f>IFERROR("./images/"&amp;VLOOKUP(E82,ListesDeroulantes!F:H,2,FALSE),"")</f>
        <v/>
      </c>
      <c r="AB82" s="31" t="str">
        <f t="shared" si="27"/>
        <v xml:space="preserve">grated carrots</v>
      </c>
      <c r="AC82" t="str">
        <f>IFERROR(VLOOKUP(G82,ListesDeroulantes!I:K,3,FALSE),"")</f>
        <v>pasta</v>
      </c>
      <c r="AD82" t="str">
        <f>IFERROR("./images/"&amp;VLOOKUP(G82,ListesDeroulantes!I:K,2,FALSE),"")</f>
        <v>./images/pasta.png</v>
      </c>
      <c r="AE82" t="str">
        <f>IFERROR(VLOOKUP(H82,ListesDeroulantes!I:K,3,FALSE),"")</f>
        <v>lentils</v>
      </c>
      <c r="AF82" t="str">
        <f>IFERROR("./images/"&amp;VLOOKUP(H82,ListesDeroulantes!I:K,2,FALSE),"")</f>
        <v>./images/lentils.png</v>
      </c>
      <c r="AG82" t="str">
        <f>IFERROR(VLOOKUP(I82,ListesDeroulantes!I:K,3,FALSE),"")</f>
        <v/>
      </c>
      <c r="AH82" s="31" t="str">
        <f>IFERROR("./images/"&amp;VLOOKUP(I82,ListesDeroulantes!I:K,2,FALSE),"")</f>
        <v/>
      </c>
      <c r="AI82" t="str">
        <f t="shared" si="28"/>
        <v xml:space="preserve">pasta with lentils</v>
      </c>
      <c r="AJ82" t="str">
        <f>IFERROR(VLOOKUP(J82,ListesDeroulantes!L:N,3,FALSE),"")</f>
        <v xml:space="preserve">chocolate cake</v>
      </c>
      <c r="AK82" t="str">
        <f>IFERROR("./images/"&amp;VLOOKUP(J82,ListesDeroulantes!L:N,2,FALSE),"")</f>
        <v>./images/chocolatecake.png</v>
      </c>
      <c r="AL82" t="str">
        <f>IFERROR(VLOOKUP(K82,ListesDeroulantes!L:N,3,FALSE),"")</f>
        <v/>
      </c>
      <c r="AM82" t="str">
        <f>IFERROR("./images/"&amp;VLOOKUP(K82,ListesDeroulantes!L:N,2,FALSE),"")</f>
        <v/>
      </c>
      <c r="AN82" t="str">
        <f>IFERROR(VLOOKUP(L82,ListesDeroulantes!L:N,3,FALSE),"")</f>
        <v/>
      </c>
      <c r="AO82" s="31" t="str">
        <f>IFERROR("./images/"&amp;VLOOKUP(L82,ListesDeroulantes!L:N,2,FALSE),"")</f>
        <v/>
      </c>
      <c r="AP82" t="str">
        <f t="shared" si="29"/>
        <v xml:space="preserve">chocolate cake</v>
      </c>
      <c r="AQ82" t="str">
        <f>HMTL!B$20&amp;AB82&amp;IF(Y82&lt;&gt;"",HMTL!B$24&amp;Y82&amp;HMTL!B$26,"")&amp;IF(AA82&lt;&gt;"",HMTL!B$28&amp;AA82&amp;HMTL!B$26,"")&amp;HMTL!B$32&amp;HMTL!B$21&amp;AI82&amp;IF(AD82&lt;&gt;"",HMTL!B$24&amp;AD82&amp;HMTL!B$26,"")&amp;IF(AF82&lt;&gt;"",HMTL!B$28&amp;AF82&amp;HMTL!B$26,"")&amp;IF(AH82&lt;&gt;"",HMTL!B$30&amp;AH82&amp;HMTL!B$26,"")&amp;HMTL!B$32&amp;HMTL!B$22&amp;AP82&amp;IF(AK82&lt;&gt;"",HMTL!B$24&amp;AK82&amp;HMTL!B$26,"")&amp;IF(AM82&lt;&gt;"",HMTL!B$28&amp;AM82&amp;HMTL!B$26,"")&amp;IF(AO82&lt;&gt;"",HMTL!B$30&amp;AO82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2" s="31" t="str">
        <f>IF(A82&lt;&gt;"",W82&amp;AQ82&amp;HMTL!B$32&amp;HMTL!B$34,"")</f>
        <v xml:space="preserve">        &lt;!-- début d'un menu--&gt;
        &lt;div class="u-accordion-item"&gt;
          &lt;a class="u-accordion-link u-button-style u-palette-3-light-2 u-accordion-link-2" id="link-accordion-4c47"
            aria-controls="accordion-4c47" aria-selected="false"&gt;
            &lt;span class="u-accordion-link-text"&gt;15/7/2024&lt;/span&gt;&lt;span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2" s="32"/>
    </row>
    <row r="83" ht="14.25">
      <c r="A83" s="41">
        <v>45489</v>
      </c>
      <c r="B83" s="42">
        <f t="shared" si="20"/>
        <v>2</v>
      </c>
      <c r="C83" s="42" t="s">
        <v>96</v>
      </c>
      <c r="D83" s="42" t="s">
        <v>97</v>
      </c>
      <c r="E83" s="42"/>
      <c r="F83" s="43"/>
      <c r="G83" s="42" t="s">
        <v>98</v>
      </c>
      <c r="H83" s="43" t="s">
        <v>99</v>
      </c>
      <c r="I83" s="43"/>
      <c r="J83" s="43" t="s">
        <v>100</v>
      </c>
      <c r="K83" s="43"/>
      <c r="L83" s="43"/>
      <c r="N83">
        <f t="shared" si="21"/>
        <v>3</v>
      </c>
      <c r="O83" t="str">
        <f t="shared" si="22"/>
        <v>Tuesday</v>
      </c>
      <c r="P83" t="str">
        <f>VLOOKUP(DAY(A83),Paramètres!I$3:J$33,2,FALSE)</f>
        <v>16th</v>
      </c>
      <c r="Q83" t="str">
        <f>VLOOKUP(MONTH(A83),Paramètres!M$3:N$14,2,FALSE)</f>
        <v>July</v>
      </c>
      <c r="R83" t="str">
        <f t="shared" si="23"/>
        <v>16/7/2024</v>
      </c>
      <c r="S83" t="str">
        <f t="shared" si="24"/>
        <v xml:space="preserve">Today is Tuesday</v>
      </c>
      <c r="T83" s="31" t="str">
        <f t="shared" si="25"/>
        <v xml:space="preserve"> the 16th of July, 2024</v>
      </c>
      <c r="U83" t="str">
        <f>IF(C83="","",VLOOKUP(C83,ListesDeroulantes!A:B,2,FALSE)&amp;" menu")</f>
        <v xml:space="preserve">organic menu</v>
      </c>
      <c r="V83" t="str">
        <f t="shared" si="26"/>
        <v xml:space="preserve">Today, there is a organic menu:</v>
      </c>
      <c r="W83" t="str">
        <f>HMTL!B$10&amp;R83&amp;HMTL!B$12&amp;S83&amp;HMTL!B$14&amp;T83&amp;HMTL!B$16&amp;V83&amp;HMTL!B$18</f>
        <v xml:space="preserve">        &lt;!-- début d'un menu--&gt;
        &lt;div class="u-accordion-item"&gt;
          &lt;a class="u-accordion-link u-button-style u-palette-3-light-2 u-accordion-link-2" id="link-accordion-4c47"
            aria-controls="accordion-4c47" aria-selected="false"&gt;
            &lt;span class="u-accordion-link-text"&gt;16/7/2024&lt;/span&gt;&lt;span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16th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3" s="31" t="str">
        <f>IFERROR(VLOOKUP(D83,ListesDeroulantes!C:E,3,FALSE),"")</f>
        <v xml:space="preserve">grated carrots</v>
      </c>
      <c r="Y83" s="31" t="str">
        <f>IFERROR("./images/"&amp;VLOOKUP(D83,ListesDeroulantes!C:E,2,FALSE),"")</f>
        <v>./images/carrots.png</v>
      </c>
      <c r="Z83" s="31" t="str">
        <f>IFERROR(VLOOKUP(E83,ListesDeroulantes!F:H,3,FALSE),"")</f>
        <v/>
      </c>
      <c r="AA83" s="31" t="str">
        <f>IFERROR("./images/"&amp;VLOOKUP(E83,ListesDeroulantes!F:H,2,FALSE),"")</f>
        <v/>
      </c>
      <c r="AB83" s="31" t="str">
        <f t="shared" si="27"/>
        <v xml:space="preserve">grated carrots</v>
      </c>
      <c r="AC83" t="str">
        <f>IFERROR(VLOOKUP(G83,ListesDeroulantes!I:K,3,FALSE),"")</f>
        <v>pasta</v>
      </c>
      <c r="AD83" t="str">
        <f>IFERROR("./images/"&amp;VLOOKUP(G83,ListesDeroulantes!I:K,2,FALSE),"")</f>
        <v>./images/pasta.png</v>
      </c>
      <c r="AE83" t="str">
        <f>IFERROR(VLOOKUP(H83,ListesDeroulantes!I:K,3,FALSE),"")</f>
        <v>lentils</v>
      </c>
      <c r="AF83" t="str">
        <f>IFERROR("./images/"&amp;VLOOKUP(H83,ListesDeroulantes!I:K,2,FALSE),"")</f>
        <v>./images/lentils.png</v>
      </c>
      <c r="AG83" t="str">
        <f>IFERROR(VLOOKUP(I83,ListesDeroulantes!I:K,3,FALSE),"")</f>
        <v/>
      </c>
      <c r="AH83" s="31" t="str">
        <f>IFERROR("./images/"&amp;VLOOKUP(I83,ListesDeroulantes!I:K,2,FALSE),"")</f>
        <v/>
      </c>
      <c r="AI83" t="str">
        <f t="shared" si="28"/>
        <v xml:space="preserve">pasta with lentils</v>
      </c>
      <c r="AJ83" t="str">
        <f>IFERROR(VLOOKUP(J83,ListesDeroulantes!L:N,3,FALSE),"")</f>
        <v xml:space="preserve">chocolate cake</v>
      </c>
      <c r="AK83" t="str">
        <f>IFERROR("./images/"&amp;VLOOKUP(J83,ListesDeroulantes!L:N,2,FALSE),"")</f>
        <v>./images/chocolatecake.png</v>
      </c>
      <c r="AL83" t="str">
        <f>IFERROR(VLOOKUP(K83,ListesDeroulantes!L:N,3,FALSE),"")</f>
        <v/>
      </c>
      <c r="AM83" t="str">
        <f>IFERROR("./images/"&amp;VLOOKUP(K83,ListesDeroulantes!L:N,2,FALSE),"")</f>
        <v/>
      </c>
      <c r="AN83" t="str">
        <f>IFERROR(VLOOKUP(L83,ListesDeroulantes!L:N,3,FALSE),"")</f>
        <v/>
      </c>
      <c r="AO83" s="31" t="str">
        <f>IFERROR("./images/"&amp;VLOOKUP(L83,ListesDeroulantes!L:N,2,FALSE),"")</f>
        <v/>
      </c>
      <c r="AP83" t="str">
        <f t="shared" si="29"/>
        <v xml:space="preserve">chocolate cake</v>
      </c>
      <c r="AQ83" t="str">
        <f>HMTL!B$20&amp;AB83&amp;IF(Y83&lt;&gt;"",HMTL!B$24&amp;Y83&amp;HMTL!B$26,"")&amp;IF(AA83&lt;&gt;"",HMTL!B$28&amp;AA83&amp;HMTL!B$26,"")&amp;HMTL!B$32&amp;HMTL!B$21&amp;AI83&amp;IF(AD83&lt;&gt;"",HMTL!B$24&amp;AD83&amp;HMTL!B$26,"")&amp;IF(AF83&lt;&gt;"",HMTL!B$28&amp;AF83&amp;HMTL!B$26,"")&amp;IF(AH83&lt;&gt;"",HMTL!B$30&amp;AH83&amp;HMTL!B$26,"")&amp;HMTL!B$32&amp;HMTL!B$22&amp;AP83&amp;IF(AK83&lt;&gt;"",HMTL!B$24&amp;AK83&amp;HMTL!B$26,"")&amp;IF(AM83&lt;&gt;"",HMTL!B$28&amp;AM83&amp;HMTL!B$26,"")&amp;IF(AO83&lt;&gt;"",HMTL!B$30&amp;AO83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3" s="31" t="str">
        <f>IF(A83&lt;&gt;"",W83&amp;AQ83&amp;HMTL!B$32&amp;HMTL!B$34,"")</f>
        <v xml:space="preserve">        &lt;!-- début d'un menu--&gt;
        &lt;div class="u-accordion-item"&gt;
          &lt;a class="u-accordion-link u-button-style u-palette-3-light-2 u-accordion-link-2" id="link-accordion-4c47"
            aria-controls="accordion-4c47" aria-selected="false"&gt;
            &lt;span class="u-accordion-link-text"&gt;16/7/2024&lt;/span&gt;&lt;span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16th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3" s="32"/>
    </row>
  </sheetData>
  <autoFilter ref="A4:L41"/>
  <dataValidations count="9" disablePrompts="0">
    <dataValidation sqref="D5 D6 D7 D8 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type="list" allowBlank="1" errorStyle="stop" imeMode="noControl" operator="between" showDropDown="0" showErrorMessage="1" showInputMessage="1">
      <formula1>ListesDeroulantes!$C$3:$C$250</formula1>
    </dataValidation>
    <dataValidation sqref="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type="list" allowBlank="1" errorStyle="stop" imeMode="noControl" operator="between" showDropDown="0" showErrorMessage="1" showInputMessage="1">
      <formula1>ListesDeroulantes!$A$3:$A$247</formula1>
    </dataValidation>
    <dataValidation sqref="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type="list" allowBlank="1" errorStyle="stop" imeMode="noControl" operator="between" showDropDown="0" showErrorMessage="1" showInputMessage="1">
      <formula1>ListesDeroulantes!$F$3:$F$247</formula1>
    </dataValidation>
    <dataValidation sqref="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type="list" allowBlank="1" errorStyle="stop" imeMode="noControl" operator="between" showDropDown="0" showErrorMessage="1" showInputMessage="1">
      <formula1>ListesDeroulantes!$I$3:$I$304</formula1>
    </dataValidation>
    <dataValidation sqref="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type="list" allowBlank="1" errorStyle="stop" imeMode="noControl" operator="between" showDropDown="0" showErrorMessage="1" showInputMessage="1">
      <formula1>ListesDeroulantes!$I$3:$I$301</formula1>
    </dataValidation>
    <dataValidation sqref="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type="list" allowBlank="1" errorStyle="stop" imeMode="noControl" operator="between" showDropDown="0" showErrorMessage="1" showInputMessage="1">
      <formula1>ListesDeroulantes!$I$3:$I$301</formula1>
    </dataValidation>
    <dataValidation sqref="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type="list" allowBlank="1" errorStyle="stop" imeMode="noControl" operator="between" showDropDown="0" showErrorMessage="1" showInputMessage="1">
      <formula1>ListesDeroulantes!$L$3:$L$61</formula1>
    </dataValidation>
    <dataValidation sqref="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type="list" allowBlank="1" errorStyle="stop" imeMode="noControl" operator="between" showDropDown="0" showErrorMessage="1" showInputMessage="1">
      <formula1>ListesDeroulantes!$L$3:$L$61</formula1>
    </dataValidation>
    <dataValidation sqref="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type="list" allowBlank="1" errorStyle="stop" imeMode="noControl" operator="between" showDropDown="0" showErrorMessage="1" showInputMessage="1">
      <formula1>ListesDeroulantes!$L$3:$L$61</formula1>
    </dataValidation>
  </dataValidation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1" disablePrompts="0">
        <x14:dataValidation xr:uid="{00B20014-0017-445A-8885-00140015001B}" type="date" allowBlank="1" errorStyle="stop" imeMode="noControl" operator="between" prompt="Saisir une date" promptTitle="test" showDropDown="0" showErrorMessage="1" showInputMessage="1">
          <x14:formula1>
            <xm:f>44562</xm:f>
          </x14:formula1>
          <x14:formula2>
            <xm:f>51136</xm:f>
          </x14:formula2>
          <xm:sqref>C1 C2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E1" zoomScale="100" workbookViewId="0">
      <pane ySplit="4" topLeftCell="A5" activePane="bottomLeft" state="frozen"/>
      <selection activeCell="A81" activeCellId="0" sqref="A81"/>
    </sheetView>
  </sheetViews>
  <sheetFormatPr defaultRowHeight="14.25"/>
  <cols>
    <col customWidth="1" min="1" max="1" width="11.57421875"/>
    <col customWidth="1" min="2" max="2" width="4.57421875"/>
    <col customWidth="1" min="3" max="3" width="15.00390625"/>
    <col customWidth="1" min="4" max="12" width="18.421875"/>
    <col customWidth="1" min="13" max="13" style="32" width="2.140625"/>
    <col customWidth="1" min="14" max="14" width="6.57421875"/>
    <col customWidth="1" min="15" max="15" width="10.140625"/>
    <col bestFit="1" customWidth="1" min="16" max="16" width="13.140625"/>
    <col customWidth="1" min="17" max="18" width="10.140625"/>
    <col customWidth="1" min="19" max="19" width="27.28125"/>
    <col bestFit="1" customWidth="1" min="20" max="20" width="26.00390625"/>
    <col customWidth="1" min="21" max="21" width="14.54296875"/>
    <col customWidth="1" min="22" max="23" width="30.421875"/>
    <col customWidth="1" min="24" max="24" width="8.140625"/>
    <col customWidth="1" min="25" max="25" width="19.7109375"/>
    <col customWidth="1" min="26" max="26" width="8.421875"/>
    <col customWidth="1" min="27" max="27" width="17.57421875"/>
    <col customWidth="1" min="28" max="28" width="21.140625"/>
    <col customWidth="1" min="29" max="34" width="14.28125"/>
    <col customWidth="1" min="35" max="41" width="17.00390625"/>
    <col customWidth="1" min="42" max="43" width="23.00390625"/>
    <col customWidth="1" min="44" max="44" width="29.57421875"/>
    <col customWidth="1" min="45" max="45" style="32" width="2.57421875"/>
  </cols>
  <sheetData>
    <row r="1" ht="23.25">
      <c r="A1" s="33" t="s">
        <v>101</v>
      </c>
      <c r="B1" s="34"/>
      <c r="C1" s="34"/>
      <c r="D1" s="34"/>
      <c r="E1" s="34"/>
      <c r="F1" s="34"/>
      <c r="G1" s="34"/>
      <c r="H1" s="35"/>
      <c r="I1" s="34"/>
      <c r="J1" s="34"/>
      <c r="K1" s="34"/>
      <c r="L1" s="36" t="s">
        <v>102</v>
      </c>
      <c r="N1" s="37" t="s">
        <v>103</v>
      </c>
      <c r="O1" s="32"/>
      <c r="P1" s="32"/>
      <c r="Q1" s="32"/>
      <c r="R1" s="32"/>
      <c r="S1" s="32" t="s">
        <v>104</v>
      </c>
      <c r="T1" s="32"/>
      <c r="U1" s="32"/>
      <c r="V1" s="32"/>
      <c r="W1" s="32"/>
      <c r="X1" s="32"/>
      <c r="Y1" s="32"/>
      <c r="Z1" s="32"/>
      <c r="AA1" s="32"/>
      <c r="AB1" s="32"/>
      <c r="AC1" s="32"/>
      <c r="AD1" s="32"/>
      <c r="AE1" s="32"/>
      <c r="AF1" s="32"/>
      <c r="AG1" s="32"/>
      <c r="AH1" s="32"/>
      <c r="AI1" s="32"/>
      <c r="AJ1" s="32"/>
      <c r="AK1" s="32"/>
      <c r="AL1" s="32"/>
      <c r="AM1" s="32"/>
      <c r="AN1" s="32"/>
      <c r="AO1" s="32"/>
      <c r="AP1" s="32"/>
      <c r="AQ1" s="32"/>
      <c r="AR1" s="32"/>
    </row>
    <row r="2">
      <c r="H2" s="31"/>
      <c r="L2" s="38" t="e">
        <f>HMTL!B4&amp;AR2&amp;HMTL!B6</f>
        <v>#VALUE!</v>
      </c>
      <c r="M2" s="39" t="s">
        <v>105</v>
      </c>
      <c r="AQ2" t="s">
        <v>106</v>
      </c>
      <c r="AR2" s="31" t="e">
        <f>_xlfn.CONCAT(AR5:AR99)</f>
        <v>#VALUE!</v>
      </c>
      <c r="AS2" s="32" t="str">
        <f>_xlfn.CONCAT(AS5:AS7)</f>
        <v/>
      </c>
    </row>
    <row r="3" s="40" customFormat="1" ht="6" customHeight="1">
      <c r="A3" s="40"/>
      <c r="B3" s="40"/>
      <c r="C3" s="40"/>
      <c r="D3" s="40"/>
      <c r="E3" s="40"/>
      <c r="F3" s="40"/>
      <c r="G3" s="40"/>
      <c r="H3" s="40"/>
      <c r="I3" s="40"/>
      <c r="J3" s="40"/>
      <c r="K3" s="40"/>
      <c r="L3" s="40"/>
      <c r="M3" s="32"/>
      <c r="N3" s="40"/>
      <c r="O3" s="40"/>
      <c r="P3" s="40"/>
      <c r="Q3" s="40"/>
      <c r="R3" s="40"/>
      <c r="S3" s="40"/>
      <c r="T3" s="40"/>
      <c r="U3" s="40"/>
      <c r="V3" s="40"/>
      <c r="W3" s="40"/>
      <c r="X3" s="40"/>
      <c r="AB3" s="40"/>
      <c r="AH3" s="40"/>
      <c r="AI3" s="40"/>
      <c r="AJ3" s="40"/>
      <c r="AK3" s="40"/>
      <c r="AL3" s="40"/>
      <c r="AM3" s="40"/>
      <c r="AN3" s="40"/>
      <c r="AO3" s="40"/>
      <c r="AS3" s="32"/>
    </row>
    <row r="4" s="2" customFormat="1" ht="29.25" customHeight="1">
      <c r="A4" s="20" t="s">
        <v>55</v>
      </c>
      <c r="B4" s="20" t="s">
        <v>56</v>
      </c>
      <c r="C4" s="21" t="s">
        <v>57</v>
      </c>
      <c r="D4" s="22" t="s">
        <v>58</v>
      </c>
      <c r="E4" s="23" t="s">
        <v>59</v>
      </c>
      <c r="F4" s="23" t="s">
        <v>60</v>
      </c>
      <c r="G4" s="24" t="s">
        <v>61</v>
      </c>
      <c r="H4" s="24" t="s">
        <v>62</v>
      </c>
      <c r="I4" s="24" t="s">
        <v>63</v>
      </c>
      <c r="J4" s="25" t="s">
        <v>64</v>
      </c>
      <c r="K4" s="25" t="s">
        <v>65</v>
      </c>
      <c r="L4" s="25" t="s">
        <v>66</v>
      </c>
      <c r="M4" s="26"/>
      <c r="N4" s="20" t="s">
        <v>67</v>
      </c>
      <c r="O4" s="20" t="s">
        <v>68</v>
      </c>
      <c r="P4" s="20" t="s">
        <v>69</v>
      </c>
      <c r="Q4" s="20" t="s">
        <v>70</v>
      </c>
      <c r="R4" s="20" t="s">
        <v>71</v>
      </c>
      <c r="S4" s="20" t="s">
        <v>72</v>
      </c>
      <c r="T4" s="20" t="s">
        <v>73</v>
      </c>
      <c r="U4" s="21" t="s">
        <v>74</v>
      </c>
      <c r="V4" s="21" t="s">
        <v>75</v>
      </c>
      <c r="W4" s="21" t="s">
        <v>76</v>
      </c>
      <c r="X4" s="22" t="s">
        <v>77</v>
      </c>
      <c r="Y4" s="22" t="s">
        <v>78</v>
      </c>
      <c r="Z4" s="27" t="s">
        <v>79</v>
      </c>
      <c r="AA4" s="27" t="s">
        <v>80</v>
      </c>
      <c r="AB4" s="22" t="s">
        <v>81</v>
      </c>
      <c r="AC4" s="24" t="s">
        <v>82</v>
      </c>
      <c r="AD4" s="24" t="s">
        <v>83</v>
      </c>
      <c r="AE4" s="24" t="s">
        <v>84</v>
      </c>
      <c r="AF4" s="24" t="s">
        <v>85</v>
      </c>
      <c r="AG4" s="24" t="s">
        <v>86</v>
      </c>
      <c r="AH4" s="24" t="s">
        <v>87</v>
      </c>
      <c r="AI4" s="24" t="s">
        <v>81</v>
      </c>
      <c r="AJ4" s="7" t="s">
        <v>88</v>
      </c>
      <c r="AK4" s="7" t="s">
        <v>89</v>
      </c>
      <c r="AL4" s="7" t="s">
        <v>90</v>
      </c>
      <c r="AM4" s="7" t="s">
        <v>91</v>
      </c>
      <c r="AN4" s="7" t="s">
        <v>92</v>
      </c>
      <c r="AO4" s="7" t="s">
        <v>93</v>
      </c>
      <c r="AP4" s="7" t="s">
        <v>81</v>
      </c>
      <c r="AQ4" s="28" t="s">
        <v>94</v>
      </c>
      <c r="AR4" s="29" t="s">
        <v>95</v>
      </c>
      <c r="AS4" s="26"/>
    </row>
    <row r="5" ht="14.25">
      <c r="A5" s="41">
        <v>45411</v>
      </c>
      <c r="B5" s="42">
        <f t="shared" ref="B5:B9" si="30">IF(A5&lt;&gt;"",IF(WEEKDAY(A5)-1=0,7,WEEKDAY(A5)-1),"")</f>
        <v>1</v>
      </c>
      <c r="C5" s="42" t="s">
        <v>96</v>
      </c>
      <c r="D5" s="42" t="s">
        <v>97</v>
      </c>
      <c r="E5" s="42"/>
      <c r="F5" s="43"/>
      <c r="G5" s="42" t="s">
        <v>98</v>
      </c>
      <c r="H5" s="43" t="s">
        <v>99</v>
      </c>
      <c r="I5" s="43"/>
      <c r="J5" s="43" t="s">
        <v>100</v>
      </c>
      <c r="K5" s="43"/>
      <c r="L5" s="43"/>
      <c r="N5">
        <f t="shared" ref="N5:N9" si="31">IF(A5&lt;&gt;"",WEEKDAY(A5),"")</f>
        <v>2</v>
      </c>
      <c r="O5" t="str">
        <f t="shared" ref="O5:O9" si="32">IF(N5=2,"Monday",IF(N5=3,"Tuesday",IF(N5=4,"Wednesday",IF(N5=5,"Thursday",IF(N5=6,"Friday",IF(N5=7,"Saturday",IF(N5=1,"Sunday","")))))))</f>
        <v>Monday</v>
      </c>
      <c r="P5" t="str">
        <f>VLOOKUP(DAY(A5),Paramètres!I$3:J$33,2,FALSE)</f>
        <v>29th</v>
      </c>
      <c r="Q5" t="str">
        <f>VLOOKUP(MONTH(A5),Paramètres!M$3:N$14,2,FALSE)</f>
        <v>April</v>
      </c>
      <c r="R5" t="str">
        <f t="shared" ref="R5:R9" si="33">DAY(A5)&amp;"/"&amp;MONTH(A5)&amp;"/"&amp;YEAR(A5)</f>
        <v>29/4/2024</v>
      </c>
      <c r="S5" t="str">
        <f t="shared" ref="S5:S9" si="34">IF(A5&lt;&gt;"","Today is "&amp;O5,"")</f>
        <v xml:space="preserve">Today is Monday</v>
      </c>
      <c r="T5" s="31" t="str">
        <f t="shared" ref="T5:T9" si="35">IF(A5&lt;&gt;""," the "&amp;P5&amp;" of "&amp;Q5&amp;", "&amp;YEAR(A5),"")</f>
        <v xml:space="preserve"> the 29th of April, 2024</v>
      </c>
      <c r="U5" t="str">
        <f>IF(C5="","",VLOOKUP(C5,ListesDeroulantes!A:B,2,FALSE)&amp;" menu")</f>
        <v xml:space="preserve">organic menu</v>
      </c>
      <c r="V5" t="str">
        <f t="shared" ref="V5:V9" si="36">IF(U5="","Today, on the menu, there is:","Today, there is a "&amp;U5&amp;":")</f>
        <v xml:space="preserve">Today, there is a organic menu:</v>
      </c>
      <c r="W5" t="str">
        <f>HMTL!B$10&amp;R5&amp;HMTL!B$12&amp;S5&amp;HMTL!B$14&amp;T5&amp;HMTL!B$16&amp;V5&amp;HMTL!B$18</f>
        <v xml:space="preserve">        &lt;!-- début d'un menu--&gt;
        &lt;div class="u-accordion-item"&gt;
          &lt;a class="u-accordion-link u-button-style u-palette-3-light-2 u-accordion-link-2" id="link-accordion-4c47"
            aria-controls="accordion-4c47" aria-selected="false"&gt;
            &lt;span class="u-accordion-link-text"&gt;29/4/2024&lt;/span&gt;&lt;span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29th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 s="31" t="str">
        <f>IFERROR(VLOOKUP(D5,ListesDeroulantes!C:E,3,FALSE),"")</f>
        <v xml:space="preserve">grated carrots</v>
      </c>
      <c r="Y5" s="31" t="str">
        <f>IFERROR("./images/"&amp;VLOOKUP(D5,ListesDeroulantes!C:E,2,FALSE),"")</f>
        <v>./images/carrots.png</v>
      </c>
      <c r="Z5" s="31" t="str">
        <f>IFERROR(VLOOKUP(E5,ListesDeroulantes!F:H,3,FALSE),"")</f>
        <v/>
      </c>
      <c r="AA5" s="31" t="str">
        <f>IFERROR("./images/"&amp;VLOOKUP(E5,ListesDeroulantes!F:H,2,FALSE),"")</f>
        <v/>
      </c>
      <c r="AB5" s="31" t="str">
        <f t="shared" ref="AB5:AB9" si="37">X5&amp;IF(Z5&lt;&gt;""," with "&amp;Z5,"")&amp;IF(AND(X5&lt;&gt;"",F5&lt;&gt;"")," and ","")&amp;IF(F5&lt;&gt;"",F5,"")</f>
        <v xml:space="preserve">grated carrots</v>
      </c>
      <c r="AC5" t="str">
        <f>IFERROR(VLOOKUP(G5,ListesDeroulantes!I:K,3,FALSE),"")</f>
        <v>pasta</v>
      </c>
      <c r="AD5" t="str">
        <f>IFERROR("./images/"&amp;VLOOKUP(G5,ListesDeroulantes!I:K,2,FALSE),"")</f>
        <v>./images/pasta.png</v>
      </c>
      <c r="AE5" t="str">
        <f>IFERROR(VLOOKUP(H5,ListesDeroulantes!I:K,3,FALSE),"")</f>
        <v>lentils</v>
      </c>
      <c r="AF5" t="str">
        <f>IFERROR("./images/"&amp;VLOOKUP(H5,ListesDeroulantes!I:K,2,FALSE),"")</f>
        <v>./images/lentils.png</v>
      </c>
      <c r="AG5" t="str">
        <f>IFERROR(VLOOKUP(I5,ListesDeroulantes!I:K,3,FALSE),"")</f>
        <v/>
      </c>
      <c r="AH5" s="31" t="str">
        <f>IFERROR("./images/"&amp;VLOOKUP(I5,ListesDeroulantes!I:K,2,FALSE),"")</f>
        <v/>
      </c>
      <c r="AI5" t="str">
        <f t="shared" ref="AI5:AI9" si="38">AC5&amp;IF(AE5&lt;&gt;""," with "&amp;AE5,"")&amp;IF(AG5&lt;&gt;""," and "&amp;AG5,"")</f>
        <v xml:space="preserve">pasta with lentils</v>
      </c>
      <c r="AJ5" t="str">
        <f>IFERROR(VLOOKUP(J5,ListesDeroulantes!L:N,3,FALSE),"")</f>
        <v xml:space="preserve">chocolate cake</v>
      </c>
      <c r="AK5" t="str">
        <f>IFERROR("./images/"&amp;VLOOKUP(J5,ListesDeroulantes!L:N,2,FALSE),"")</f>
        <v>./images/chocolatecake.png</v>
      </c>
      <c r="AL5" t="str">
        <f>IFERROR(VLOOKUP(K5,ListesDeroulantes!L:N,3,FALSE),"")</f>
        <v/>
      </c>
      <c r="AM5" t="str">
        <f>IFERROR("./images/"&amp;VLOOKUP(K5,ListesDeroulantes!L:N,2,FALSE),"")</f>
        <v/>
      </c>
      <c r="AN5" t="str">
        <f>IFERROR(VLOOKUP(L5,ListesDeroulantes!L:N,3,FALSE),"")</f>
        <v/>
      </c>
      <c r="AO5" s="31" t="str">
        <f>IFERROR("./images/"&amp;VLOOKUP(L5,ListesDeroulantes!L:N,2,FALSE),"")</f>
        <v/>
      </c>
      <c r="AP5" t="str">
        <f t="shared" ref="AP5:AP9" si="39">AJ5&amp;IF(AL5&lt;&gt;""," with "&amp;AL5,"")&amp;IF(AN5&lt;&gt;""," and with "&amp;AN5,"")</f>
        <v xml:space="preserve">chocolate cake</v>
      </c>
      <c r="AQ5" t="str">
        <f>HMTL!B$20&amp;AB5&amp;IF(Y5&lt;&gt;"",HMTL!B$24&amp;Y5&amp;HMTL!B$26,"")&amp;IF(AA5&lt;&gt;"",HMTL!B$28&amp;AA5&amp;HMTL!B$26,"")&amp;HMTL!B$32&amp;HMTL!B$21&amp;AI5&amp;IF(AD5&lt;&gt;"",HMTL!B$24&amp;AD5&amp;HMTL!B$26,"")&amp;IF(AF5&lt;&gt;"",HMTL!B$28&amp;AF5&amp;HMTL!B$26,"")&amp;IF(AH5&lt;&gt;"",HMTL!B$30&amp;AH5&amp;HMTL!B$26,"")&amp;HMTL!B$32&amp;HMTL!B$22&amp;AP5&amp;IF(AK5&lt;&gt;"",HMTL!B$24&amp;AK5&amp;HMTL!B$26,"")&amp;IF(AM5&lt;&gt;"",HMTL!B$28&amp;AM5&amp;HMTL!B$26,"")&amp;IF(AO5&lt;&gt;"",HMTL!B$30&amp;AO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 s="31" t="str">
        <f>IF(A5&lt;&gt;"",W5&amp;AQ5&amp;HMTL!B$32&amp;HMTL!B$34,"")</f>
        <v xml:space="preserve">        &lt;!-- début d'un menu--&gt;
        &lt;div class="u-accordion-item"&gt;
          &lt;a class="u-accordion-link u-button-style u-palette-3-light-2 u-accordion-link-2" id="link-accordion-4c47"
            aria-controls="accordion-4c47" aria-selected="false"&gt;
            &lt;span class="u-accordion-link-text"&gt;29/4/2024&lt;/span&gt;&lt;span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29th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 s="32"/>
    </row>
    <row r="6" ht="14.25">
      <c r="A6" s="41">
        <v>45412</v>
      </c>
      <c r="B6" s="42">
        <f t="shared" si="30"/>
        <v>2</v>
      </c>
      <c r="C6" s="42" t="s">
        <v>108</v>
      </c>
      <c r="D6" s="42" t="s">
        <v>97</v>
      </c>
      <c r="E6" s="42"/>
      <c r="F6" s="43"/>
      <c r="G6" s="42" t="s">
        <v>98</v>
      </c>
      <c r="H6" s="43" t="s">
        <v>99</v>
      </c>
      <c r="I6" s="43"/>
      <c r="J6" s="43" t="s">
        <v>100</v>
      </c>
      <c r="K6" s="43"/>
      <c r="L6" s="43"/>
      <c r="N6">
        <f t="shared" si="31"/>
        <v>3</v>
      </c>
      <c r="O6" t="str">
        <f t="shared" si="32"/>
        <v>Tuesday</v>
      </c>
      <c r="P6" t="str">
        <f>VLOOKUP(DAY(A6),Paramètres!I$3:J$33,2,FALSE)</f>
        <v>30th</v>
      </c>
      <c r="Q6" t="str">
        <f>VLOOKUP(MONTH(A6),Paramètres!M$3:N$14,2,FALSE)</f>
        <v>April</v>
      </c>
      <c r="R6" t="str">
        <f t="shared" si="33"/>
        <v>30/4/2024</v>
      </c>
      <c r="S6" t="str">
        <f t="shared" si="34"/>
        <v xml:space="preserve">Today is Tuesday</v>
      </c>
      <c r="T6" s="31" t="str">
        <f t="shared" si="35"/>
        <v xml:space="preserve"> the 30th of April, 2024</v>
      </c>
      <c r="U6" t="str">
        <f>IF(C6="","",VLOOKUP(C6,ListesDeroulantes!A:B,2,FALSE)&amp;" menu")</f>
        <v xml:space="preserve">zero-waste menu</v>
      </c>
      <c r="V6" t="str">
        <f t="shared" si="36"/>
        <v xml:space="preserve">Today, there is a zero-waste menu:</v>
      </c>
      <c r="W6" t="str">
        <f>HMTL!B$10&amp;R6&amp;HMTL!B$12&amp;S6&amp;HMTL!B$14&amp;T6&amp;HMTL!B$16&amp;V6&amp;HMTL!B$18</f>
        <v xml:space="preserve">        &lt;!-- début d'un menu--&gt;
        &lt;div class="u-accordion-item"&gt;
          &lt;a class="u-accordion-link u-button-style u-palette-3-light-2 u-accordion-link-2" id="link-accordion-4c47"
            aria-controls="accordion-4c47" aria-selected="false"&gt;
            &lt;span class="u-accordion-link-text"&gt;30/4/2024&lt;/span&gt;&lt;span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30th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zero-waste menu:&lt;/blockquote&gt;
                          &lt;img class="u-image u-image-contain u-image-default u-preserve-proportions u-image-2"
                            src="./images/00-child2.png" alt=" " data-image-width="512" data-image-height="512"&gt;
                        &lt;/div&gt;
                      &lt;/div&gt;
                    &lt;/div&gt;
                  &lt;/div&gt;
                  &lt;div class="u-size-30"&gt;
                    &lt;div class="u-layout-row"&gt;</v>
      </c>
      <c r="X6" s="31" t="str">
        <f>IFERROR(VLOOKUP(D6,ListesDeroulantes!C:E,3,FALSE),"")</f>
        <v xml:space="preserve">grated carrots</v>
      </c>
      <c r="Y6" s="31" t="str">
        <f>IFERROR("./images/"&amp;VLOOKUP(D6,ListesDeroulantes!C:E,2,FALSE),"")</f>
        <v>./images/carrots.png</v>
      </c>
      <c r="Z6" s="31" t="str">
        <f>IFERROR(VLOOKUP(E6,ListesDeroulantes!F:H,3,FALSE),"")</f>
        <v/>
      </c>
      <c r="AA6" s="31" t="str">
        <f>IFERROR("./images/"&amp;VLOOKUP(E6,ListesDeroulantes!F:H,2,FALSE),"")</f>
        <v/>
      </c>
      <c r="AB6" s="31" t="str">
        <f t="shared" si="37"/>
        <v xml:space="preserve">grated carrots</v>
      </c>
      <c r="AC6" t="str">
        <f>IFERROR(VLOOKUP(G6,ListesDeroulantes!I:K,3,FALSE),"")</f>
        <v>pasta</v>
      </c>
      <c r="AD6" t="str">
        <f>IFERROR("./images/"&amp;VLOOKUP(G6,ListesDeroulantes!I:K,2,FALSE),"")</f>
        <v>./images/pasta.png</v>
      </c>
      <c r="AE6" t="str">
        <f>IFERROR(VLOOKUP(H6,ListesDeroulantes!I:K,3,FALSE),"")</f>
        <v>lentils</v>
      </c>
      <c r="AF6" t="str">
        <f>IFERROR("./images/"&amp;VLOOKUP(H6,ListesDeroulantes!I:K,2,FALSE),"")</f>
        <v>./images/lentils.png</v>
      </c>
      <c r="AG6" t="str">
        <f>IFERROR(VLOOKUP(I6,ListesDeroulantes!I:K,3,FALSE),"")</f>
        <v/>
      </c>
      <c r="AH6" s="31" t="str">
        <f>IFERROR("./images/"&amp;VLOOKUP(I6,ListesDeroulantes!I:K,2,FALSE),"")</f>
        <v/>
      </c>
      <c r="AI6" t="str">
        <f t="shared" si="38"/>
        <v xml:space="preserve">pasta with lentils</v>
      </c>
      <c r="AJ6" t="str">
        <f>IFERROR(VLOOKUP(J6,ListesDeroulantes!L:N,3,FALSE),"")</f>
        <v xml:space="preserve">chocolate cake</v>
      </c>
      <c r="AK6" t="str">
        <f>IFERROR("./images/"&amp;VLOOKUP(J6,ListesDeroulantes!L:N,2,FALSE),"")</f>
        <v>./images/chocolatecake.png</v>
      </c>
      <c r="AL6" t="str">
        <f>IFERROR(VLOOKUP(K6,ListesDeroulantes!L:N,3,FALSE),"")</f>
        <v/>
      </c>
      <c r="AM6" t="str">
        <f>IFERROR("./images/"&amp;VLOOKUP(K6,ListesDeroulantes!L:N,2,FALSE),"")</f>
        <v/>
      </c>
      <c r="AN6" t="str">
        <f>IFERROR(VLOOKUP(L6,ListesDeroulantes!L:N,3,FALSE),"")</f>
        <v/>
      </c>
      <c r="AO6" s="31" t="str">
        <f>IFERROR("./images/"&amp;VLOOKUP(L6,ListesDeroulantes!L:N,2,FALSE),"")</f>
        <v/>
      </c>
      <c r="AP6" t="str">
        <f t="shared" si="39"/>
        <v xml:space="preserve">chocolate cake</v>
      </c>
      <c r="AQ6" t="str">
        <f>HMTL!B$20&amp;AB6&amp;IF(Y6&lt;&gt;"",HMTL!B$24&amp;Y6&amp;HMTL!B$26,"")&amp;IF(AA6&lt;&gt;"",HMTL!B$28&amp;AA6&amp;HMTL!B$26,"")&amp;HMTL!B$32&amp;HMTL!B$21&amp;AI6&amp;IF(AD6&lt;&gt;"",HMTL!B$24&amp;AD6&amp;HMTL!B$26,"")&amp;IF(AF6&lt;&gt;"",HMTL!B$28&amp;AF6&amp;HMTL!B$26,"")&amp;IF(AH6&lt;&gt;"",HMTL!B$30&amp;AH6&amp;HMTL!B$26,"")&amp;HMTL!B$32&amp;HMTL!B$22&amp;AP6&amp;IF(AK6&lt;&gt;"",HMTL!B$24&amp;AK6&amp;HMTL!B$26,"")&amp;IF(AM6&lt;&gt;"",HMTL!B$28&amp;AM6&amp;HMTL!B$26,"")&amp;IF(AO6&lt;&gt;"",HMTL!B$30&amp;AO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 s="31" t="str">
        <f>IF(A6&lt;&gt;"",W6&amp;AQ6&amp;HMTL!B$32&amp;HMTL!B$34,"")</f>
        <v xml:space="preserve">        &lt;!-- début d'un menu--&gt;
        &lt;div class="u-accordion-item"&gt;
          &lt;a class="u-accordion-link u-button-style u-palette-3-light-2 u-accordion-link-2" id="link-accordion-4c47"
            aria-controls="accordion-4c47" aria-selected="false"&gt;
            &lt;span class="u-accordion-link-text"&gt;30/4/2024&lt;/span&gt;&lt;span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30th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zero-waste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 s="32"/>
    </row>
    <row r="7" ht="14.25">
      <c r="A7" s="41">
        <v>45413</v>
      </c>
      <c r="B7" s="42">
        <f t="shared" si="30"/>
        <v>3</v>
      </c>
      <c r="C7" s="42" t="s">
        <v>96</v>
      </c>
      <c r="D7" s="42" t="s">
        <v>97</v>
      </c>
      <c r="E7" s="42"/>
      <c r="F7" s="43"/>
      <c r="G7" s="42" t="s">
        <v>98</v>
      </c>
      <c r="H7" s="43" t="s">
        <v>99</v>
      </c>
      <c r="I7" s="43"/>
      <c r="J7" s="43" t="s">
        <v>100</v>
      </c>
      <c r="K7" s="43"/>
      <c r="L7" s="43"/>
      <c r="N7">
        <f t="shared" si="31"/>
        <v>4</v>
      </c>
      <c r="O7" t="str">
        <f t="shared" si="32"/>
        <v>Wednesday</v>
      </c>
      <c r="P7" t="str">
        <f>VLOOKUP(DAY(A7),Paramètres!I$3:J$33,2,FALSE)</f>
        <v>1st</v>
      </c>
      <c r="Q7" t="str">
        <f>VLOOKUP(MONTH(A7),Paramètres!M$3:N$14,2,FALSE)</f>
        <v>May</v>
      </c>
      <c r="R7" t="str">
        <f t="shared" si="33"/>
        <v>1/5/2024</v>
      </c>
      <c r="S7" t="str">
        <f t="shared" si="34"/>
        <v xml:space="preserve">Today is Wednesday</v>
      </c>
      <c r="T7" s="31" t="str">
        <f t="shared" si="35"/>
        <v xml:space="preserve"> the 1st of May, 2024</v>
      </c>
      <c r="U7" t="str">
        <f>IF(C7="","",VLOOKUP(C7,ListesDeroulantes!A:B,2,FALSE)&amp;" menu")</f>
        <v xml:space="preserve">organic menu</v>
      </c>
      <c r="V7" t="str">
        <f t="shared" si="36"/>
        <v xml:space="preserve">Today, there is a organic menu:</v>
      </c>
      <c r="W7" t="str">
        <f>HMTL!B$10&amp;R7&amp;HMTL!B$12&amp;S7&amp;HMTL!B$14&amp;T7&amp;HMTL!B$16&amp;V7&amp;HMTL!B$18</f>
        <v xml:space="preserve">        &lt;!-- début d'un menu--&gt;
        &lt;div class="u-accordion-item"&gt;
          &lt;a class="u-accordion-link u-button-style u-palette-3-light-2 u-accordion-link-2" id="link-accordion-4c47"
            aria-controls="accordion-4c47" aria-selected="false"&gt;
            &lt;span class="u-accordion-link-text"&gt;1/5/2024&lt;/span&gt;&lt;span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 s="31" t="str">
        <f>IFERROR(VLOOKUP(D7,ListesDeroulantes!C:E,3,FALSE),"")</f>
        <v xml:space="preserve">grated carrots</v>
      </c>
      <c r="Y7" s="31" t="str">
        <f>IFERROR("./images/"&amp;VLOOKUP(D7,ListesDeroulantes!C:E,2,FALSE),"")</f>
        <v>./images/carrots.png</v>
      </c>
      <c r="Z7" s="31" t="str">
        <f>IFERROR(VLOOKUP(E7,ListesDeroulantes!F:H,3,FALSE),"")</f>
        <v/>
      </c>
      <c r="AA7" s="31" t="str">
        <f>IFERROR("./images/"&amp;VLOOKUP(E7,ListesDeroulantes!F:H,2,FALSE),"")</f>
        <v/>
      </c>
      <c r="AB7" s="31" t="str">
        <f t="shared" si="37"/>
        <v xml:space="preserve">grated carrots</v>
      </c>
      <c r="AC7" t="str">
        <f>IFERROR(VLOOKUP(G7,ListesDeroulantes!I:K,3,FALSE),"")</f>
        <v>pasta</v>
      </c>
      <c r="AD7" t="str">
        <f>IFERROR("./images/"&amp;VLOOKUP(G7,ListesDeroulantes!I:K,2,FALSE),"")</f>
        <v>./images/pasta.png</v>
      </c>
      <c r="AE7" t="str">
        <f>IFERROR(VLOOKUP(H7,ListesDeroulantes!I:K,3,FALSE),"")</f>
        <v>lentils</v>
      </c>
      <c r="AF7" t="str">
        <f>IFERROR("./images/"&amp;VLOOKUP(H7,ListesDeroulantes!I:K,2,FALSE),"")</f>
        <v>./images/lentils.png</v>
      </c>
      <c r="AG7" t="str">
        <f>IFERROR(VLOOKUP(I7,ListesDeroulantes!I:K,3,FALSE),"")</f>
        <v/>
      </c>
      <c r="AH7" s="31" t="str">
        <f>IFERROR("./images/"&amp;VLOOKUP(I7,ListesDeroulantes!I:K,2,FALSE),"")</f>
        <v/>
      </c>
      <c r="AI7" t="str">
        <f t="shared" si="38"/>
        <v xml:space="preserve">pasta with lentils</v>
      </c>
      <c r="AJ7" t="str">
        <f>IFERROR(VLOOKUP(J7,ListesDeroulantes!L:N,3,FALSE),"")</f>
        <v xml:space="preserve">chocolate cake</v>
      </c>
      <c r="AK7" t="str">
        <f>IFERROR("./images/"&amp;VLOOKUP(J7,ListesDeroulantes!L:N,2,FALSE),"")</f>
        <v>./images/chocolatecake.png</v>
      </c>
      <c r="AL7" t="str">
        <f>IFERROR(VLOOKUP(K7,ListesDeroulantes!L:N,3,FALSE),"")</f>
        <v/>
      </c>
      <c r="AM7" t="str">
        <f>IFERROR("./images/"&amp;VLOOKUP(K7,ListesDeroulantes!L:N,2,FALSE),"")</f>
        <v/>
      </c>
      <c r="AN7" t="str">
        <f>IFERROR(VLOOKUP(L7,ListesDeroulantes!L:N,3,FALSE),"")</f>
        <v/>
      </c>
      <c r="AO7" s="31" t="str">
        <f>IFERROR("./images/"&amp;VLOOKUP(L7,ListesDeroulantes!L:N,2,FALSE),"")</f>
        <v/>
      </c>
      <c r="AP7" t="str">
        <f t="shared" si="39"/>
        <v xml:space="preserve">chocolate cake</v>
      </c>
      <c r="AQ7" t="str">
        <f>HMTL!B$20&amp;AB7&amp;IF(Y7&lt;&gt;"",HMTL!B$24&amp;Y7&amp;HMTL!B$26,"")&amp;IF(AA7&lt;&gt;"",HMTL!B$28&amp;AA7&amp;HMTL!B$26,"")&amp;HMTL!B$32&amp;HMTL!B$21&amp;AI7&amp;IF(AD7&lt;&gt;"",HMTL!B$24&amp;AD7&amp;HMTL!B$26,"")&amp;IF(AF7&lt;&gt;"",HMTL!B$28&amp;AF7&amp;HMTL!B$26,"")&amp;IF(AH7&lt;&gt;"",HMTL!B$30&amp;AH7&amp;HMTL!B$26,"")&amp;HMTL!B$32&amp;HMTL!B$22&amp;AP7&amp;IF(AK7&lt;&gt;"",HMTL!B$24&amp;AK7&amp;HMTL!B$26,"")&amp;IF(AM7&lt;&gt;"",HMTL!B$28&amp;AM7&amp;HMTL!B$26,"")&amp;IF(AO7&lt;&gt;"",HMTL!B$30&amp;AO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 s="31" t="str">
        <f>IF(A7&lt;&gt;"",W7&amp;AQ7&amp;HMTL!B$32&amp;HMTL!B$34,"")</f>
        <v xml:space="preserve">        &lt;!-- début d'un menu--&gt;
        &lt;div class="u-accordion-item"&gt;
          &lt;a class="u-accordion-link u-button-style u-palette-3-light-2 u-accordion-link-2" id="link-accordion-4c47"
            aria-controls="accordion-4c47" aria-selected="false"&gt;
            &lt;span class="u-accordion-link-text"&gt;1/5/2024&lt;/span&gt;&lt;span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 s="32"/>
    </row>
    <row r="8" ht="14.25">
      <c r="A8" s="41">
        <v>45414</v>
      </c>
      <c r="B8" s="42">
        <f t="shared" si="30"/>
        <v>4</v>
      </c>
      <c r="C8" s="42" t="s">
        <v>96</v>
      </c>
      <c r="D8" s="42" t="s">
        <v>97</v>
      </c>
      <c r="E8" s="42"/>
      <c r="F8" s="43"/>
      <c r="G8" s="42" t="s">
        <v>98</v>
      </c>
      <c r="H8" s="43" t="s">
        <v>99</v>
      </c>
      <c r="I8" s="43"/>
      <c r="J8" s="43" t="s">
        <v>100</v>
      </c>
      <c r="K8" s="43"/>
      <c r="L8" s="43"/>
      <c r="N8">
        <f t="shared" si="31"/>
        <v>5</v>
      </c>
      <c r="O8" t="str">
        <f t="shared" si="32"/>
        <v>Thursday</v>
      </c>
      <c r="P8" t="str">
        <f>VLOOKUP(DAY(A8),Paramètres!I$3:J$33,2,FALSE)</f>
        <v>2nd</v>
      </c>
      <c r="Q8" t="str">
        <f>VLOOKUP(MONTH(A8),Paramètres!M$3:N$14,2,FALSE)</f>
        <v>May</v>
      </c>
      <c r="R8" t="str">
        <f t="shared" si="33"/>
        <v>2/5/2024</v>
      </c>
      <c r="S8" t="str">
        <f t="shared" si="34"/>
        <v xml:space="preserve">Today is Thursday</v>
      </c>
      <c r="T8" s="31" t="str">
        <f t="shared" si="35"/>
        <v xml:space="preserve"> the 2nd of May, 2024</v>
      </c>
      <c r="U8" t="str">
        <f>IF(C8="","",VLOOKUP(C8,ListesDeroulantes!A:B,2,FALSE)&amp;" menu")</f>
        <v xml:space="preserve">organic menu</v>
      </c>
      <c r="V8" t="str">
        <f t="shared" si="36"/>
        <v xml:space="preserve">Today, there is a organic menu:</v>
      </c>
      <c r="W8" t="str">
        <f>HMTL!B$10&amp;R8&amp;HMTL!B$12&amp;S8&amp;HMTL!B$14&amp;T8&amp;HMTL!B$16&amp;V8&amp;HMTL!B$18</f>
        <v xml:space="preserve">        &lt;!-- début d'un menu--&gt;
        &lt;div class="u-accordion-item"&gt;
          &lt;a class="u-accordion-link u-button-style u-palette-3-light-2 u-accordion-link-2" id="link-accordion-4c47"
            aria-controls="accordion-4c47" aria-selected="false"&gt;
            &lt;span class="u-accordion-link-text"&gt;2/5/2024&lt;/span&gt;&lt;span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 s="31" t="str">
        <f>IFERROR(VLOOKUP(D8,ListesDeroulantes!C:E,3,FALSE),"")</f>
        <v xml:space="preserve">grated carrots</v>
      </c>
      <c r="Y8" s="31" t="str">
        <f>IFERROR("./images/"&amp;VLOOKUP(D8,ListesDeroulantes!C:E,2,FALSE),"")</f>
        <v>./images/carrots.png</v>
      </c>
      <c r="Z8" s="31" t="str">
        <f>IFERROR(VLOOKUP(E8,ListesDeroulantes!F:H,3,FALSE),"")</f>
        <v/>
      </c>
      <c r="AA8" s="31" t="str">
        <f>IFERROR("./images/"&amp;VLOOKUP(E8,ListesDeroulantes!F:H,2,FALSE),"")</f>
        <v/>
      </c>
      <c r="AB8" s="31" t="str">
        <f t="shared" si="37"/>
        <v xml:space="preserve">grated carrots</v>
      </c>
      <c r="AC8" t="str">
        <f>IFERROR(VLOOKUP(G8,ListesDeroulantes!I:K,3,FALSE),"")</f>
        <v>pasta</v>
      </c>
      <c r="AD8" t="str">
        <f>IFERROR("./images/"&amp;VLOOKUP(G8,ListesDeroulantes!I:K,2,FALSE),"")</f>
        <v>./images/pasta.png</v>
      </c>
      <c r="AE8" t="str">
        <f>IFERROR(VLOOKUP(H8,ListesDeroulantes!I:K,3,FALSE),"")</f>
        <v>lentils</v>
      </c>
      <c r="AF8" t="str">
        <f>IFERROR("./images/"&amp;VLOOKUP(H8,ListesDeroulantes!I:K,2,FALSE),"")</f>
        <v>./images/lentils.png</v>
      </c>
      <c r="AG8" t="str">
        <f>IFERROR(VLOOKUP(I8,ListesDeroulantes!I:K,3,FALSE),"")</f>
        <v/>
      </c>
      <c r="AH8" s="31" t="str">
        <f>IFERROR("./images/"&amp;VLOOKUP(I8,ListesDeroulantes!I:K,2,FALSE),"")</f>
        <v/>
      </c>
      <c r="AI8" t="str">
        <f t="shared" si="38"/>
        <v xml:space="preserve">pasta with lentils</v>
      </c>
      <c r="AJ8" t="str">
        <f>IFERROR(VLOOKUP(J8,ListesDeroulantes!L:N,3,FALSE),"")</f>
        <v xml:space="preserve">chocolate cake</v>
      </c>
      <c r="AK8" t="str">
        <f>IFERROR("./images/"&amp;VLOOKUP(J8,ListesDeroulantes!L:N,2,FALSE),"")</f>
        <v>./images/chocolatecake.png</v>
      </c>
      <c r="AL8" t="str">
        <f>IFERROR(VLOOKUP(K8,ListesDeroulantes!L:N,3,FALSE),"")</f>
        <v/>
      </c>
      <c r="AM8" t="str">
        <f>IFERROR("./images/"&amp;VLOOKUP(K8,ListesDeroulantes!L:N,2,FALSE),"")</f>
        <v/>
      </c>
      <c r="AN8" t="str">
        <f>IFERROR(VLOOKUP(L8,ListesDeroulantes!L:N,3,FALSE),"")</f>
        <v/>
      </c>
      <c r="AO8" s="31" t="str">
        <f>IFERROR("./images/"&amp;VLOOKUP(L8,ListesDeroulantes!L:N,2,FALSE),"")</f>
        <v/>
      </c>
      <c r="AP8" t="str">
        <f t="shared" si="39"/>
        <v xml:space="preserve">chocolate cake</v>
      </c>
      <c r="AQ8" t="str">
        <f>HMTL!B$20&amp;AB8&amp;IF(Y8&lt;&gt;"",HMTL!B$24&amp;Y8&amp;HMTL!B$26,"")&amp;IF(AA8&lt;&gt;"",HMTL!B$28&amp;AA8&amp;HMTL!B$26,"")&amp;HMTL!B$32&amp;HMTL!B$21&amp;AI8&amp;IF(AD8&lt;&gt;"",HMTL!B$24&amp;AD8&amp;HMTL!B$26,"")&amp;IF(AF8&lt;&gt;"",HMTL!B$28&amp;AF8&amp;HMTL!B$26,"")&amp;IF(AH8&lt;&gt;"",HMTL!B$30&amp;AH8&amp;HMTL!B$26,"")&amp;HMTL!B$32&amp;HMTL!B$22&amp;AP8&amp;IF(AK8&lt;&gt;"",HMTL!B$24&amp;AK8&amp;HMTL!B$26,"")&amp;IF(AM8&lt;&gt;"",HMTL!B$28&amp;AM8&amp;HMTL!B$26,"")&amp;IF(AO8&lt;&gt;"",HMTL!B$30&amp;AO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 s="31" t="str">
        <f>IF(A8&lt;&gt;"",W8&amp;AQ8&amp;HMTL!B$32&amp;HMTL!B$34,"")</f>
        <v xml:space="preserve">        &lt;!-- début d'un menu--&gt;
        &lt;div class="u-accordion-item"&gt;
          &lt;a class="u-accordion-link u-button-style u-palette-3-light-2 u-accordion-link-2" id="link-accordion-4c47"
            aria-controls="accordion-4c47" aria-selected="false"&gt;
            &lt;span class="u-accordion-link-text"&gt;2/5/2024&lt;/span&gt;&lt;span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 s="32"/>
    </row>
    <row r="9" ht="14.25">
      <c r="A9" s="41">
        <v>45415</v>
      </c>
      <c r="B9" s="42">
        <f t="shared" si="30"/>
        <v>5</v>
      </c>
      <c r="C9" s="42" t="s">
        <v>96</v>
      </c>
      <c r="D9" s="42" t="s">
        <v>97</v>
      </c>
      <c r="E9" s="42"/>
      <c r="F9" s="43"/>
      <c r="G9" s="42" t="s">
        <v>98</v>
      </c>
      <c r="H9" s="43" t="s">
        <v>99</v>
      </c>
      <c r="I9" s="43"/>
      <c r="J9" s="43" t="s">
        <v>100</v>
      </c>
      <c r="K9" s="43"/>
      <c r="L9" s="43"/>
      <c r="N9">
        <f t="shared" si="31"/>
        <v>6</v>
      </c>
      <c r="O9" t="str">
        <f t="shared" si="32"/>
        <v>Friday</v>
      </c>
      <c r="P9" t="str">
        <f>VLOOKUP(DAY(A9),Paramètres!I$3:J$33,2,FALSE)</f>
        <v>3rd</v>
      </c>
      <c r="Q9" t="str">
        <f>VLOOKUP(MONTH(A9),Paramètres!M$3:N$14,2,FALSE)</f>
        <v>May</v>
      </c>
      <c r="R9" t="str">
        <f t="shared" si="33"/>
        <v>3/5/2024</v>
      </c>
      <c r="S9" t="str">
        <f t="shared" si="34"/>
        <v xml:space="preserve">Today is Friday</v>
      </c>
      <c r="T9" s="31" t="str">
        <f t="shared" si="35"/>
        <v xml:space="preserve"> the 3rd of May, 2024</v>
      </c>
      <c r="U9" t="str">
        <f>IF(C9="","",VLOOKUP(C9,ListesDeroulantes!A:B,2,FALSE)&amp;" menu")</f>
        <v xml:space="preserve">organic menu</v>
      </c>
      <c r="V9" t="str">
        <f t="shared" si="36"/>
        <v xml:space="preserve">Today, there is a organic menu:</v>
      </c>
      <c r="W9" t="str">
        <f>HMTL!B$10&amp;R9&amp;HMTL!B$12&amp;S9&amp;HMTL!B$14&amp;T9&amp;HMTL!B$16&amp;V9&amp;HMTL!B$18</f>
        <v xml:space="preserve">        &lt;!-- début d'un menu--&gt;
        &lt;div class="u-accordion-item"&gt;
          &lt;a class="u-accordion-link u-button-style u-palette-3-light-2 u-accordion-link-2" id="link-accordion-4c47"
            aria-controls="accordion-4c47" aria-selected="false"&gt;
            &lt;span class="u-accordion-link-text"&gt;3/5/2024&lt;/span&gt;&lt;span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9" s="31" t="str">
        <f>IFERROR(VLOOKUP(D9,ListesDeroulantes!C:E,3,FALSE),"")</f>
        <v xml:space="preserve">grated carrots</v>
      </c>
      <c r="Y9" s="31" t="str">
        <f>IFERROR("./images/"&amp;VLOOKUP(D9,ListesDeroulantes!C:E,2,FALSE),"")</f>
        <v>./images/carrots.png</v>
      </c>
      <c r="Z9" s="31" t="str">
        <f>IFERROR(VLOOKUP(E9,ListesDeroulantes!F:H,3,FALSE),"")</f>
        <v/>
      </c>
      <c r="AA9" s="31" t="str">
        <f>IFERROR("./images/"&amp;VLOOKUP(E9,ListesDeroulantes!F:H,2,FALSE),"")</f>
        <v/>
      </c>
      <c r="AB9" s="31" t="str">
        <f t="shared" si="37"/>
        <v xml:space="preserve">grated carrots</v>
      </c>
      <c r="AC9" t="str">
        <f>IFERROR(VLOOKUP(G9,ListesDeroulantes!I:K,3,FALSE),"")</f>
        <v>pasta</v>
      </c>
      <c r="AD9" t="str">
        <f>IFERROR("./images/"&amp;VLOOKUP(G9,ListesDeroulantes!I:K,2,FALSE),"")</f>
        <v>./images/pasta.png</v>
      </c>
      <c r="AE9" t="str">
        <f>IFERROR(VLOOKUP(H9,ListesDeroulantes!I:K,3,FALSE),"")</f>
        <v>lentils</v>
      </c>
      <c r="AF9" t="str">
        <f>IFERROR("./images/"&amp;VLOOKUP(H9,ListesDeroulantes!I:K,2,FALSE),"")</f>
        <v>./images/lentils.png</v>
      </c>
      <c r="AG9" t="str">
        <f>IFERROR(VLOOKUP(I9,ListesDeroulantes!I:K,3,FALSE),"")</f>
        <v/>
      </c>
      <c r="AH9" s="31" t="str">
        <f>IFERROR("./images/"&amp;VLOOKUP(I9,ListesDeroulantes!I:K,2,FALSE),"")</f>
        <v/>
      </c>
      <c r="AI9" t="str">
        <f t="shared" si="38"/>
        <v xml:space="preserve">pasta with lentils</v>
      </c>
      <c r="AJ9" t="str">
        <f>IFERROR(VLOOKUP(J9,ListesDeroulantes!L:N,3,FALSE),"")</f>
        <v xml:space="preserve">chocolate cake</v>
      </c>
      <c r="AK9" t="str">
        <f>IFERROR("./images/"&amp;VLOOKUP(J9,ListesDeroulantes!L:N,2,FALSE),"")</f>
        <v>./images/chocolatecake.png</v>
      </c>
      <c r="AL9" t="str">
        <f>IFERROR(VLOOKUP(K9,ListesDeroulantes!L:N,3,FALSE),"")</f>
        <v/>
      </c>
      <c r="AM9" t="str">
        <f>IFERROR("./images/"&amp;VLOOKUP(K9,ListesDeroulantes!L:N,2,FALSE),"")</f>
        <v/>
      </c>
      <c r="AN9" t="str">
        <f>IFERROR(VLOOKUP(L9,ListesDeroulantes!L:N,3,FALSE),"")</f>
        <v/>
      </c>
      <c r="AO9" s="31" t="str">
        <f>IFERROR("./images/"&amp;VLOOKUP(L9,ListesDeroulantes!L:N,2,FALSE),"")</f>
        <v/>
      </c>
      <c r="AP9" t="str">
        <f t="shared" si="39"/>
        <v xml:space="preserve">chocolate cake</v>
      </c>
      <c r="AQ9" t="str">
        <f>HMTL!B$20&amp;AB9&amp;IF(Y9&lt;&gt;"",HMTL!B$24&amp;Y9&amp;HMTL!B$26,"")&amp;IF(AA9&lt;&gt;"",HMTL!B$28&amp;AA9&amp;HMTL!B$26,"")&amp;HMTL!B$32&amp;HMTL!B$21&amp;AI9&amp;IF(AD9&lt;&gt;"",HMTL!B$24&amp;AD9&amp;HMTL!B$26,"")&amp;IF(AF9&lt;&gt;"",HMTL!B$28&amp;AF9&amp;HMTL!B$26,"")&amp;IF(AH9&lt;&gt;"",HMTL!B$30&amp;AH9&amp;HMTL!B$26,"")&amp;HMTL!B$32&amp;HMTL!B$22&amp;AP9&amp;IF(AK9&lt;&gt;"",HMTL!B$24&amp;AK9&amp;HMTL!B$26,"")&amp;IF(AM9&lt;&gt;"",HMTL!B$28&amp;AM9&amp;HMTL!B$26,"")&amp;IF(AO9&lt;&gt;"",HMTL!B$30&amp;AO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9" s="31" t="str">
        <f>IF(A9&lt;&gt;"",W9&amp;AQ9&amp;HMTL!B$32&amp;HMTL!B$34,"")</f>
        <v xml:space="preserve">        &lt;!-- début d'un menu--&gt;
        &lt;div class="u-accordion-item"&gt;
          &lt;a class="u-accordion-link u-button-style u-palette-3-light-2 u-accordion-link-2" id="link-accordion-4c47"
            aria-controls="accordion-4c47" aria-selected="false"&gt;
            &lt;span class="u-accordion-link-text"&gt;3/5/2024&lt;/span&gt;&lt;span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9" s="32"/>
    </row>
    <row r="10" ht="14.25">
      <c r="A10" s="41">
        <v>45416</v>
      </c>
      <c r="B10" s="42">
        <f t="shared" ref="B10:B73" si="40">IF(A10&lt;&gt;"",IF(WEEKDAY(A10)-1=0,7,WEEKDAY(A10)-1),"")</f>
        <v>6</v>
      </c>
      <c r="C10" s="42" t="s">
        <v>96</v>
      </c>
      <c r="D10" s="42" t="s">
        <v>97</v>
      </c>
      <c r="E10" s="42"/>
      <c r="F10" s="43"/>
      <c r="G10" s="42" t="s">
        <v>98</v>
      </c>
      <c r="H10" s="43" t="s">
        <v>99</v>
      </c>
      <c r="I10" s="43"/>
      <c r="J10" s="43" t="s">
        <v>100</v>
      </c>
      <c r="K10" s="43"/>
      <c r="L10" s="43"/>
      <c r="N10">
        <f t="shared" ref="N10:N73" si="41">IF(A10&lt;&gt;"",WEEKDAY(A10),"")</f>
        <v>7</v>
      </c>
      <c r="O10" t="str">
        <f t="shared" ref="O10:O73" si="42">IF(N10=2,"Monday",IF(N10=3,"Tuesday",IF(N10=4,"Wednesday",IF(N10=5,"Thursday",IF(N10=6,"Friday",IF(N10=7,"Saturday",IF(N10=1,"Sunday","")))))))</f>
        <v>Saturday</v>
      </c>
      <c r="P10" t="str">
        <f>VLOOKUP(DAY(A10),Paramètres!I$3:J$33,2,FALSE)</f>
        <v>4th</v>
      </c>
      <c r="Q10" t="str">
        <f>VLOOKUP(MONTH(A10),Paramètres!M$3:N$14,2,FALSE)</f>
        <v>May</v>
      </c>
      <c r="R10" t="str">
        <f t="shared" ref="R10:R73" si="43">DAY(A10)&amp;"/"&amp;MONTH(A10)&amp;"/"&amp;YEAR(A10)</f>
        <v>4/5/2024</v>
      </c>
      <c r="S10" t="str">
        <f t="shared" ref="S10:S73" si="44">IF(A10&lt;&gt;"","Today is "&amp;O10,"")</f>
        <v xml:space="preserve">Today is Saturday</v>
      </c>
      <c r="T10" s="31" t="str">
        <f t="shared" ref="T10:T73" si="45">IF(A10&lt;&gt;""," the "&amp;P10&amp;" of "&amp;Q10&amp;", "&amp;YEAR(A10),"")</f>
        <v xml:space="preserve"> the 4th of May, 2024</v>
      </c>
      <c r="U10" t="str">
        <f>IF(C10="","",VLOOKUP(C10,ListesDeroulantes!A:B,2,FALSE)&amp;" menu")</f>
        <v xml:space="preserve">organic menu</v>
      </c>
      <c r="V10" t="str">
        <f t="shared" ref="V10:V73" si="46">IF(U10="","Today, on the menu, there is:","Today, there is a "&amp;U10&amp;":")</f>
        <v xml:space="preserve">Today, there is a organic menu:</v>
      </c>
      <c r="W10" t="str">
        <f>HMTL!B$10&amp;R10&amp;HMTL!B$12&amp;S10&amp;HMTL!B$14&amp;T10&amp;HMTL!B$16&amp;V10&amp;HMTL!B$18</f>
        <v xml:space="preserve">        &lt;!-- début d'un menu--&gt;
        &lt;div class="u-accordion-item"&gt;
          &lt;a class="u-accordion-link u-button-style u-palette-3-light-2 u-accordion-link-2" id="link-accordion-4c47"
            aria-controls="accordion-4c47" aria-selected="false"&gt;
            &lt;span class="u-accordion-link-text"&gt;4/5/2024&lt;/span&gt;&lt;span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0" s="31" t="str">
        <f>IFERROR(VLOOKUP(D10,ListesDeroulantes!C:E,3,FALSE),"")</f>
        <v xml:space="preserve">grated carrots</v>
      </c>
      <c r="Y10" s="31" t="str">
        <f>IFERROR("./images/"&amp;VLOOKUP(D10,ListesDeroulantes!C:E,2,FALSE),"")</f>
        <v>./images/carrots.png</v>
      </c>
      <c r="Z10" s="31" t="str">
        <f>IFERROR(VLOOKUP(E10,ListesDeroulantes!F:H,3,FALSE),"")</f>
        <v/>
      </c>
      <c r="AA10" s="31" t="str">
        <f>IFERROR("./images/"&amp;VLOOKUP(E10,ListesDeroulantes!F:H,2,FALSE),"")</f>
        <v/>
      </c>
      <c r="AB10" s="31" t="str">
        <f t="shared" ref="AB10:AB73" si="47">X10&amp;IF(Z10&lt;&gt;""," with "&amp;Z10,"")&amp;IF(AND(X10&lt;&gt;"",F10&lt;&gt;"")," and ","")&amp;IF(F10&lt;&gt;"",F10,"")</f>
        <v xml:space="preserve">grated carrots</v>
      </c>
      <c r="AC10" t="str">
        <f>IFERROR(VLOOKUP(G10,ListesDeroulantes!I:K,3,FALSE),"")</f>
        <v>pasta</v>
      </c>
      <c r="AD10" t="str">
        <f>IFERROR("./images/"&amp;VLOOKUP(G10,ListesDeroulantes!I:K,2,FALSE),"")</f>
        <v>./images/pasta.png</v>
      </c>
      <c r="AE10" t="str">
        <f>IFERROR(VLOOKUP(H10,ListesDeroulantes!I:K,3,FALSE),"")</f>
        <v>lentils</v>
      </c>
      <c r="AF10" t="str">
        <f>IFERROR("./images/"&amp;VLOOKUP(H10,ListesDeroulantes!I:K,2,FALSE),"")</f>
        <v>./images/lentils.png</v>
      </c>
      <c r="AG10" t="str">
        <f>IFERROR(VLOOKUP(I10,ListesDeroulantes!I:K,3,FALSE),"")</f>
        <v/>
      </c>
      <c r="AH10" s="31" t="str">
        <f>IFERROR("./images/"&amp;VLOOKUP(I10,ListesDeroulantes!I:K,2,FALSE),"")</f>
        <v/>
      </c>
      <c r="AI10" t="str">
        <f t="shared" ref="AI10:AI73" si="48">AC10&amp;IF(AE10&lt;&gt;""," with "&amp;AE10,"")&amp;IF(AG10&lt;&gt;""," and "&amp;AG10,"")</f>
        <v xml:space="preserve">pasta with lentils</v>
      </c>
      <c r="AJ10" t="str">
        <f>IFERROR(VLOOKUP(J10,ListesDeroulantes!L:N,3,FALSE),"")</f>
        <v xml:space="preserve">chocolate cake</v>
      </c>
      <c r="AK10" t="str">
        <f>IFERROR("./images/"&amp;VLOOKUP(J10,ListesDeroulantes!L:N,2,FALSE),"")</f>
        <v>./images/chocolatecake.png</v>
      </c>
      <c r="AL10" t="str">
        <f>IFERROR(VLOOKUP(K10,ListesDeroulantes!L:N,3,FALSE),"")</f>
        <v/>
      </c>
      <c r="AM10" t="str">
        <f>IFERROR("./images/"&amp;VLOOKUP(K10,ListesDeroulantes!L:N,2,FALSE),"")</f>
        <v/>
      </c>
      <c r="AN10" t="str">
        <f>IFERROR(VLOOKUP(L10,ListesDeroulantes!L:N,3,FALSE),"")</f>
        <v/>
      </c>
      <c r="AO10" s="31" t="str">
        <f>IFERROR("./images/"&amp;VLOOKUP(L10,ListesDeroulantes!L:N,2,FALSE),"")</f>
        <v/>
      </c>
      <c r="AP10" t="str">
        <f t="shared" ref="AP10:AP73" si="49">AJ10&amp;IF(AL10&lt;&gt;""," with "&amp;AL10,"")&amp;IF(AN10&lt;&gt;""," and with "&amp;AN10,"")</f>
        <v xml:space="preserve">chocolate cake</v>
      </c>
      <c r="AQ10" t="str">
        <f>HMTL!B$20&amp;AB10&amp;IF(Y10&lt;&gt;"",HMTL!B$24&amp;Y10&amp;HMTL!B$26,"")&amp;IF(AA10&lt;&gt;"",HMTL!B$28&amp;AA10&amp;HMTL!B$26,"")&amp;HMTL!B$32&amp;HMTL!B$21&amp;AI10&amp;IF(AD10&lt;&gt;"",HMTL!B$24&amp;AD10&amp;HMTL!B$26,"")&amp;IF(AF10&lt;&gt;"",HMTL!B$28&amp;AF10&amp;HMTL!B$26,"")&amp;IF(AH10&lt;&gt;"",HMTL!B$30&amp;AH10&amp;HMTL!B$26,"")&amp;HMTL!B$32&amp;HMTL!B$22&amp;AP10&amp;IF(AK10&lt;&gt;"",HMTL!B$24&amp;AK10&amp;HMTL!B$26,"")&amp;IF(AM10&lt;&gt;"",HMTL!B$28&amp;AM10&amp;HMTL!B$26,"")&amp;IF(AO10&lt;&gt;"",HMTL!B$30&amp;AO10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0" s="31" t="str">
        <f>IF(A10&lt;&gt;"",W10&amp;AQ10&amp;HMTL!B$32&amp;HMTL!B$34,"")</f>
        <v xml:space="preserve">        &lt;!-- début d'un menu--&gt;
        &lt;div class="u-accordion-item"&gt;
          &lt;a class="u-accordion-link u-button-style u-palette-3-light-2 u-accordion-link-2" id="link-accordion-4c47"
            aria-controls="accordion-4c47" aria-selected="false"&gt;
            &lt;span class="u-accordion-link-text"&gt;4/5/2024&lt;/span&gt;&lt;span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0" s="32"/>
    </row>
    <row r="11" ht="14.25">
      <c r="A11" s="41">
        <v>45417</v>
      </c>
      <c r="B11" s="42">
        <f t="shared" si="40"/>
        <v>7</v>
      </c>
      <c r="C11" s="42" t="s">
        <v>96</v>
      </c>
      <c r="D11" s="42" t="s">
        <v>97</v>
      </c>
      <c r="E11" s="42"/>
      <c r="F11" s="43"/>
      <c r="G11" s="42" t="s">
        <v>98</v>
      </c>
      <c r="H11" s="43" t="s">
        <v>99</v>
      </c>
      <c r="I11" s="43"/>
      <c r="J11" s="43" t="s">
        <v>100</v>
      </c>
      <c r="K11" s="43"/>
      <c r="L11" s="43"/>
      <c r="N11">
        <f t="shared" si="41"/>
        <v>1</v>
      </c>
      <c r="O11" t="str">
        <f t="shared" si="42"/>
        <v>Sunday</v>
      </c>
      <c r="P11" t="str">
        <f>VLOOKUP(DAY(A11),Paramètres!I$3:J$33,2,FALSE)</f>
        <v>5th</v>
      </c>
      <c r="Q11" t="str">
        <f>VLOOKUP(MONTH(A11),Paramètres!M$3:N$14,2,FALSE)</f>
        <v>May</v>
      </c>
      <c r="R11" t="str">
        <f t="shared" si="43"/>
        <v>5/5/2024</v>
      </c>
      <c r="S11" t="str">
        <f t="shared" si="44"/>
        <v xml:space="preserve">Today is Sunday</v>
      </c>
      <c r="T11" s="31" t="str">
        <f t="shared" si="45"/>
        <v xml:space="preserve"> the 5th of May, 2024</v>
      </c>
      <c r="U11" t="str">
        <f>IF(C11="","",VLOOKUP(C11,ListesDeroulantes!A:B,2,FALSE)&amp;" menu")</f>
        <v xml:space="preserve">organic menu</v>
      </c>
      <c r="V11" t="str">
        <f t="shared" si="46"/>
        <v xml:space="preserve">Today, there is a organic menu:</v>
      </c>
      <c r="W11" t="str">
        <f>HMTL!B$10&amp;R11&amp;HMTL!B$12&amp;S11&amp;HMTL!B$14&amp;T11&amp;HMTL!B$16&amp;V11&amp;HMTL!B$18</f>
        <v xml:space="preserve">        &lt;!-- début d'un menu--&gt;
        &lt;div class="u-accordion-item"&gt;
          &lt;a class="u-accordion-link u-button-style u-palette-3-light-2 u-accordion-link-2" id="link-accordion-4c47"
            aria-controls="accordion-4c47" aria-selected="false"&gt;
            &lt;span class="u-accordion-link-text"&gt;5/5/2024&lt;/span&gt;&lt;span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1" s="31" t="str">
        <f>IFERROR(VLOOKUP(D11,ListesDeroulantes!C:E,3,FALSE),"")</f>
        <v xml:space="preserve">grated carrots</v>
      </c>
      <c r="Y11" s="31" t="str">
        <f>IFERROR("./images/"&amp;VLOOKUP(D11,ListesDeroulantes!C:E,2,FALSE),"")</f>
        <v>./images/carrots.png</v>
      </c>
      <c r="Z11" s="31" t="str">
        <f>IFERROR(VLOOKUP(E11,ListesDeroulantes!F:H,3,FALSE),"")</f>
        <v/>
      </c>
      <c r="AA11" s="31" t="str">
        <f>IFERROR("./images/"&amp;VLOOKUP(E11,ListesDeroulantes!F:H,2,FALSE),"")</f>
        <v/>
      </c>
      <c r="AB11" s="31" t="str">
        <f t="shared" si="47"/>
        <v xml:space="preserve">grated carrots</v>
      </c>
      <c r="AC11" t="str">
        <f>IFERROR(VLOOKUP(G11,ListesDeroulantes!I:K,3,FALSE),"")</f>
        <v>pasta</v>
      </c>
      <c r="AD11" t="str">
        <f>IFERROR("./images/"&amp;VLOOKUP(G11,ListesDeroulantes!I:K,2,FALSE),"")</f>
        <v>./images/pasta.png</v>
      </c>
      <c r="AE11" t="str">
        <f>IFERROR(VLOOKUP(H11,ListesDeroulantes!I:K,3,FALSE),"")</f>
        <v>lentils</v>
      </c>
      <c r="AF11" t="str">
        <f>IFERROR("./images/"&amp;VLOOKUP(H11,ListesDeroulantes!I:K,2,FALSE),"")</f>
        <v>./images/lentils.png</v>
      </c>
      <c r="AG11" t="str">
        <f>IFERROR(VLOOKUP(I11,ListesDeroulantes!I:K,3,FALSE),"")</f>
        <v/>
      </c>
      <c r="AH11" s="31" t="str">
        <f>IFERROR("./images/"&amp;VLOOKUP(I11,ListesDeroulantes!I:K,2,FALSE),"")</f>
        <v/>
      </c>
      <c r="AI11" t="str">
        <f t="shared" si="48"/>
        <v xml:space="preserve">pasta with lentils</v>
      </c>
      <c r="AJ11" t="str">
        <f>IFERROR(VLOOKUP(J11,ListesDeroulantes!L:N,3,FALSE),"")</f>
        <v xml:space="preserve">chocolate cake</v>
      </c>
      <c r="AK11" t="str">
        <f>IFERROR("./images/"&amp;VLOOKUP(J11,ListesDeroulantes!L:N,2,FALSE),"")</f>
        <v>./images/chocolatecake.png</v>
      </c>
      <c r="AL11" t="str">
        <f>IFERROR(VLOOKUP(K11,ListesDeroulantes!L:N,3,FALSE),"")</f>
        <v/>
      </c>
      <c r="AM11" t="str">
        <f>IFERROR("./images/"&amp;VLOOKUP(K11,ListesDeroulantes!L:N,2,FALSE),"")</f>
        <v/>
      </c>
      <c r="AN11" t="str">
        <f>IFERROR(VLOOKUP(L11,ListesDeroulantes!L:N,3,FALSE),"")</f>
        <v/>
      </c>
      <c r="AO11" s="31" t="str">
        <f>IFERROR("./images/"&amp;VLOOKUP(L11,ListesDeroulantes!L:N,2,FALSE),"")</f>
        <v/>
      </c>
      <c r="AP11" t="str">
        <f t="shared" si="49"/>
        <v xml:space="preserve">chocolate cake</v>
      </c>
      <c r="AQ11" t="str">
        <f>HMTL!B$20&amp;AB11&amp;IF(Y11&lt;&gt;"",HMTL!B$24&amp;Y11&amp;HMTL!B$26,"")&amp;IF(AA11&lt;&gt;"",HMTL!B$28&amp;AA11&amp;HMTL!B$26,"")&amp;HMTL!B$32&amp;HMTL!B$21&amp;AI11&amp;IF(AD11&lt;&gt;"",HMTL!B$24&amp;AD11&amp;HMTL!B$26,"")&amp;IF(AF11&lt;&gt;"",HMTL!B$28&amp;AF11&amp;HMTL!B$26,"")&amp;IF(AH11&lt;&gt;"",HMTL!B$30&amp;AH11&amp;HMTL!B$26,"")&amp;HMTL!B$32&amp;HMTL!B$22&amp;AP11&amp;IF(AK11&lt;&gt;"",HMTL!B$24&amp;AK11&amp;HMTL!B$26,"")&amp;IF(AM11&lt;&gt;"",HMTL!B$28&amp;AM11&amp;HMTL!B$26,"")&amp;IF(AO11&lt;&gt;"",HMTL!B$30&amp;AO11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1" s="31" t="str">
        <f>IF(A11&lt;&gt;"",W11&amp;AQ11&amp;HMTL!B$32&amp;HMTL!B$34,"")</f>
        <v xml:space="preserve">        &lt;!-- début d'un menu--&gt;
        &lt;div class="u-accordion-item"&gt;
          &lt;a class="u-accordion-link u-button-style u-palette-3-light-2 u-accordion-link-2" id="link-accordion-4c47"
            aria-controls="accordion-4c47" aria-selected="false"&gt;
            &lt;span class="u-accordion-link-text"&gt;5/5/2024&lt;/span&gt;&lt;span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1" s="32"/>
    </row>
    <row r="12" ht="14.25">
      <c r="A12" s="41">
        <v>45418</v>
      </c>
      <c r="B12" s="42">
        <f t="shared" si="40"/>
        <v>1</v>
      </c>
      <c r="C12" s="42" t="s">
        <v>96</v>
      </c>
      <c r="D12" s="42" t="s">
        <v>97</v>
      </c>
      <c r="E12" s="42"/>
      <c r="F12" s="43"/>
      <c r="G12" s="42" t="s">
        <v>98</v>
      </c>
      <c r="H12" s="43" t="s">
        <v>99</v>
      </c>
      <c r="I12" s="43"/>
      <c r="J12" s="43" t="s">
        <v>100</v>
      </c>
      <c r="K12" s="43"/>
      <c r="L12" s="43"/>
      <c r="N12">
        <f t="shared" si="41"/>
        <v>2</v>
      </c>
      <c r="O12" t="str">
        <f t="shared" si="42"/>
        <v>Monday</v>
      </c>
      <c r="P12" t="str">
        <f>VLOOKUP(DAY(A12),Paramètres!I$3:J$33,2,FALSE)</f>
        <v>6th</v>
      </c>
      <c r="Q12" t="str">
        <f>VLOOKUP(MONTH(A12),Paramètres!M$3:N$14,2,FALSE)</f>
        <v>May</v>
      </c>
      <c r="R12" t="str">
        <f t="shared" si="43"/>
        <v>6/5/2024</v>
      </c>
      <c r="S12" t="str">
        <f t="shared" si="44"/>
        <v xml:space="preserve">Today is Monday</v>
      </c>
      <c r="T12" s="31" t="str">
        <f t="shared" si="45"/>
        <v xml:space="preserve"> the 6th of May, 2024</v>
      </c>
      <c r="U12" t="str">
        <f>IF(C12="","",VLOOKUP(C12,ListesDeroulantes!A:B,2,FALSE)&amp;" menu")</f>
        <v xml:space="preserve">organic menu</v>
      </c>
      <c r="V12" t="str">
        <f t="shared" si="46"/>
        <v xml:space="preserve">Today, there is a organic menu:</v>
      </c>
      <c r="W12" t="str">
        <f>HMTL!B$10&amp;R12&amp;HMTL!B$12&amp;S12&amp;HMTL!B$14&amp;T12&amp;HMTL!B$16&amp;V12&amp;HMTL!B$18</f>
        <v xml:space="preserve">        &lt;!-- début d'un menu--&gt;
        &lt;div class="u-accordion-item"&gt;
          &lt;a class="u-accordion-link u-button-style u-palette-3-light-2 u-accordion-link-2" id="link-accordion-4c47"
            aria-controls="accordion-4c47" aria-selected="false"&gt;
            &lt;span class="u-accordion-link-text"&gt;6/5/2024&lt;/span&gt;&lt;span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2" s="31" t="str">
        <f>IFERROR(VLOOKUP(D12,ListesDeroulantes!C:E,3,FALSE),"")</f>
        <v xml:space="preserve">grated carrots</v>
      </c>
      <c r="Y12" s="31" t="str">
        <f>IFERROR("./images/"&amp;VLOOKUP(D12,ListesDeroulantes!C:E,2,FALSE),"")</f>
        <v>./images/carrots.png</v>
      </c>
      <c r="Z12" s="31" t="str">
        <f>IFERROR(VLOOKUP(E12,ListesDeroulantes!F:H,3,FALSE),"")</f>
        <v/>
      </c>
      <c r="AA12" s="31" t="str">
        <f>IFERROR("./images/"&amp;VLOOKUP(E12,ListesDeroulantes!F:H,2,FALSE),"")</f>
        <v/>
      </c>
      <c r="AB12" s="31" t="str">
        <f t="shared" si="47"/>
        <v xml:space="preserve">grated carrots</v>
      </c>
      <c r="AC12" t="str">
        <f>IFERROR(VLOOKUP(G12,ListesDeroulantes!I:K,3,FALSE),"")</f>
        <v>pasta</v>
      </c>
      <c r="AD12" t="str">
        <f>IFERROR("./images/"&amp;VLOOKUP(G12,ListesDeroulantes!I:K,2,FALSE),"")</f>
        <v>./images/pasta.png</v>
      </c>
      <c r="AE12" t="str">
        <f>IFERROR(VLOOKUP(H12,ListesDeroulantes!I:K,3,FALSE),"")</f>
        <v>lentils</v>
      </c>
      <c r="AF12" t="str">
        <f>IFERROR("./images/"&amp;VLOOKUP(H12,ListesDeroulantes!I:K,2,FALSE),"")</f>
        <v>./images/lentils.png</v>
      </c>
      <c r="AG12" t="str">
        <f>IFERROR(VLOOKUP(I12,ListesDeroulantes!I:K,3,FALSE),"")</f>
        <v/>
      </c>
      <c r="AH12" s="31" t="str">
        <f>IFERROR("./images/"&amp;VLOOKUP(I12,ListesDeroulantes!I:K,2,FALSE),"")</f>
        <v/>
      </c>
      <c r="AI12" t="str">
        <f t="shared" si="48"/>
        <v xml:space="preserve">pasta with lentils</v>
      </c>
      <c r="AJ12" t="str">
        <f>IFERROR(VLOOKUP(J12,ListesDeroulantes!L:N,3,FALSE),"")</f>
        <v xml:space="preserve">chocolate cake</v>
      </c>
      <c r="AK12" t="str">
        <f>IFERROR("./images/"&amp;VLOOKUP(J12,ListesDeroulantes!L:N,2,FALSE),"")</f>
        <v>./images/chocolatecake.png</v>
      </c>
      <c r="AL12" t="str">
        <f>IFERROR(VLOOKUP(K12,ListesDeroulantes!L:N,3,FALSE),"")</f>
        <v/>
      </c>
      <c r="AM12" t="str">
        <f>IFERROR("./images/"&amp;VLOOKUP(K12,ListesDeroulantes!L:N,2,FALSE),"")</f>
        <v/>
      </c>
      <c r="AN12" t="str">
        <f>IFERROR(VLOOKUP(L12,ListesDeroulantes!L:N,3,FALSE),"")</f>
        <v/>
      </c>
      <c r="AO12" s="31" t="str">
        <f>IFERROR("./images/"&amp;VLOOKUP(L12,ListesDeroulantes!L:N,2,FALSE),"")</f>
        <v/>
      </c>
      <c r="AP12" t="str">
        <f t="shared" si="49"/>
        <v xml:space="preserve">chocolate cake</v>
      </c>
      <c r="AQ12" t="str">
        <f>HMTL!B$20&amp;AB12&amp;IF(Y12&lt;&gt;"",HMTL!B$24&amp;Y12&amp;HMTL!B$26,"")&amp;IF(AA12&lt;&gt;"",HMTL!B$28&amp;AA12&amp;HMTL!B$26,"")&amp;HMTL!B$32&amp;HMTL!B$21&amp;AI12&amp;IF(AD12&lt;&gt;"",HMTL!B$24&amp;AD12&amp;HMTL!B$26,"")&amp;IF(AF12&lt;&gt;"",HMTL!B$28&amp;AF12&amp;HMTL!B$26,"")&amp;IF(AH12&lt;&gt;"",HMTL!B$30&amp;AH12&amp;HMTL!B$26,"")&amp;HMTL!B$32&amp;HMTL!B$22&amp;AP12&amp;IF(AK12&lt;&gt;"",HMTL!B$24&amp;AK12&amp;HMTL!B$26,"")&amp;IF(AM12&lt;&gt;"",HMTL!B$28&amp;AM12&amp;HMTL!B$26,"")&amp;IF(AO12&lt;&gt;"",HMTL!B$30&amp;AO12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2" s="31" t="str">
        <f>IF(A12&lt;&gt;"",W12&amp;AQ12&amp;HMTL!B$32&amp;HMTL!B$34,"")</f>
        <v xml:space="preserve">        &lt;!-- début d'un menu--&gt;
        &lt;div class="u-accordion-item"&gt;
          &lt;a class="u-accordion-link u-button-style u-palette-3-light-2 u-accordion-link-2" id="link-accordion-4c47"
            aria-controls="accordion-4c47" aria-selected="false"&gt;
            &lt;span class="u-accordion-link-text"&gt;6/5/2024&lt;/span&gt;&lt;span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2" s="32"/>
    </row>
    <row r="13" ht="14.25">
      <c r="A13" s="41">
        <v>45419</v>
      </c>
      <c r="B13" s="42">
        <f t="shared" si="40"/>
        <v>2</v>
      </c>
      <c r="C13" s="42" t="s">
        <v>96</v>
      </c>
      <c r="D13" s="42" t="s">
        <v>97</v>
      </c>
      <c r="E13" s="42"/>
      <c r="F13" s="43"/>
      <c r="G13" s="42" t="s">
        <v>98</v>
      </c>
      <c r="H13" s="43" t="s">
        <v>99</v>
      </c>
      <c r="I13" s="43"/>
      <c r="J13" s="43" t="s">
        <v>100</v>
      </c>
      <c r="K13" s="43"/>
      <c r="L13" s="43"/>
      <c r="N13">
        <f t="shared" si="41"/>
        <v>3</v>
      </c>
      <c r="O13" t="str">
        <f t="shared" si="42"/>
        <v>Tuesday</v>
      </c>
      <c r="P13" t="str">
        <f>VLOOKUP(DAY(A13),Paramètres!I$3:J$33,2,FALSE)</f>
        <v>7th</v>
      </c>
      <c r="Q13" t="str">
        <f>VLOOKUP(MONTH(A13),Paramètres!M$3:N$14,2,FALSE)</f>
        <v>May</v>
      </c>
      <c r="R13" t="str">
        <f t="shared" si="43"/>
        <v>7/5/2024</v>
      </c>
      <c r="S13" t="str">
        <f t="shared" si="44"/>
        <v xml:space="preserve">Today is Tuesday</v>
      </c>
      <c r="T13" s="31" t="str">
        <f t="shared" si="45"/>
        <v xml:space="preserve"> the 7th of May, 2024</v>
      </c>
      <c r="U13" t="str">
        <f>IF(C13="","",VLOOKUP(C13,ListesDeroulantes!A:B,2,FALSE)&amp;" menu")</f>
        <v xml:space="preserve">organic menu</v>
      </c>
      <c r="V13" t="str">
        <f t="shared" si="46"/>
        <v xml:space="preserve">Today, there is a organic menu:</v>
      </c>
      <c r="W13" t="str">
        <f>HMTL!B$10&amp;R13&amp;HMTL!B$12&amp;S13&amp;HMTL!B$14&amp;T13&amp;HMTL!B$16&amp;V13&amp;HMTL!B$18</f>
        <v xml:space="preserve">        &lt;!-- début d'un menu--&gt;
        &lt;div class="u-accordion-item"&gt;
          &lt;a class="u-accordion-link u-button-style u-palette-3-light-2 u-accordion-link-2" id="link-accordion-4c47"
            aria-controls="accordion-4c47" aria-selected="false"&gt;
            &lt;span class="u-accordion-link-text"&gt;7/5/2024&lt;/span&gt;&lt;span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3" s="31" t="str">
        <f>IFERROR(VLOOKUP(D13,ListesDeroulantes!C:E,3,FALSE),"")</f>
        <v xml:space="preserve">grated carrots</v>
      </c>
      <c r="Y13" s="31" t="str">
        <f>IFERROR("./images/"&amp;VLOOKUP(D13,ListesDeroulantes!C:E,2,FALSE),"")</f>
        <v>./images/carrots.png</v>
      </c>
      <c r="Z13" s="31" t="str">
        <f>IFERROR(VLOOKUP(E13,ListesDeroulantes!F:H,3,FALSE),"")</f>
        <v/>
      </c>
      <c r="AA13" s="31" t="str">
        <f>IFERROR("./images/"&amp;VLOOKUP(E13,ListesDeroulantes!F:H,2,FALSE),"")</f>
        <v/>
      </c>
      <c r="AB13" s="31" t="str">
        <f t="shared" si="47"/>
        <v xml:space="preserve">grated carrots</v>
      </c>
      <c r="AC13" t="str">
        <f>IFERROR(VLOOKUP(G13,ListesDeroulantes!I:K,3,FALSE),"")</f>
        <v>pasta</v>
      </c>
      <c r="AD13" t="str">
        <f>IFERROR("./images/"&amp;VLOOKUP(G13,ListesDeroulantes!I:K,2,FALSE),"")</f>
        <v>./images/pasta.png</v>
      </c>
      <c r="AE13" t="str">
        <f>IFERROR(VLOOKUP(H13,ListesDeroulantes!I:K,3,FALSE),"")</f>
        <v>lentils</v>
      </c>
      <c r="AF13" t="str">
        <f>IFERROR("./images/"&amp;VLOOKUP(H13,ListesDeroulantes!I:K,2,FALSE),"")</f>
        <v>./images/lentils.png</v>
      </c>
      <c r="AG13" t="str">
        <f>IFERROR(VLOOKUP(I13,ListesDeroulantes!I:K,3,FALSE),"")</f>
        <v/>
      </c>
      <c r="AH13" s="31" t="str">
        <f>IFERROR("./images/"&amp;VLOOKUP(I13,ListesDeroulantes!I:K,2,FALSE),"")</f>
        <v/>
      </c>
      <c r="AI13" t="str">
        <f t="shared" si="48"/>
        <v xml:space="preserve">pasta with lentils</v>
      </c>
      <c r="AJ13" t="str">
        <f>IFERROR(VLOOKUP(J13,ListesDeroulantes!L:N,3,FALSE),"")</f>
        <v xml:space="preserve">chocolate cake</v>
      </c>
      <c r="AK13" t="str">
        <f>IFERROR("./images/"&amp;VLOOKUP(J13,ListesDeroulantes!L:N,2,FALSE),"")</f>
        <v>./images/chocolatecake.png</v>
      </c>
      <c r="AL13" t="str">
        <f>IFERROR(VLOOKUP(K13,ListesDeroulantes!L:N,3,FALSE),"")</f>
        <v/>
      </c>
      <c r="AM13" t="str">
        <f>IFERROR("./images/"&amp;VLOOKUP(K13,ListesDeroulantes!L:N,2,FALSE),"")</f>
        <v/>
      </c>
      <c r="AN13" t="str">
        <f>IFERROR(VLOOKUP(L13,ListesDeroulantes!L:N,3,FALSE),"")</f>
        <v/>
      </c>
      <c r="AO13" s="31" t="str">
        <f>IFERROR("./images/"&amp;VLOOKUP(L13,ListesDeroulantes!L:N,2,FALSE),"")</f>
        <v/>
      </c>
      <c r="AP13" t="str">
        <f t="shared" si="49"/>
        <v xml:space="preserve">chocolate cake</v>
      </c>
      <c r="AQ13" t="str">
        <f>HMTL!B$20&amp;AB13&amp;IF(Y13&lt;&gt;"",HMTL!B$24&amp;Y13&amp;HMTL!B$26,"")&amp;IF(AA13&lt;&gt;"",HMTL!B$28&amp;AA13&amp;HMTL!B$26,"")&amp;HMTL!B$32&amp;HMTL!B$21&amp;AI13&amp;IF(AD13&lt;&gt;"",HMTL!B$24&amp;AD13&amp;HMTL!B$26,"")&amp;IF(AF13&lt;&gt;"",HMTL!B$28&amp;AF13&amp;HMTL!B$26,"")&amp;IF(AH13&lt;&gt;"",HMTL!B$30&amp;AH13&amp;HMTL!B$26,"")&amp;HMTL!B$32&amp;HMTL!B$22&amp;AP13&amp;IF(AK13&lt;&gt;"",HMTL!B$24&amp;AK13&amp;HMTL!B$26,"")&amp;IF(AM13&lt;&gt;"",HMTL!B$28&amp;AM13&amp;HMTL!B$26,"")&amp;IF(AO13&lt;&gt;"",HMTL!B$30&amp;AO13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3" s="31" t="str">
        <f>IF(A13&lt;&gt;"",W13&amp;AQ13&amp;HMTL!B$32&amp;HMTL!B$34,"")</f>
        <v xml:space="preserve">        &lt;!-- début d'un menu--&gt;
        &lt;div class="u-accordion-item"&gt;
          &lt;a class="u-accordion-link u-button-style u-palette-3-light-2 u-accordion-link-2" id="link-accordion-4c47"
            aria-controls="accordion-4c47" aria-selected="false"&gt;
            &lt;span class="u-accordion-link-text"&gt;7/5/2024&lt;/span&gt;&lt;span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3" s="32"/>
    </row>
    <row r="14" ht="14.25">
      <c r="A14" s="41">
        <v>45420</v>
      </c>
      <c r="B14" s="42">
        <f t="shared" si="40"/>
        <v>3</v>
      </c>
      <c r="C14" s="42" t="s">
        <v>96</v>
      </c>
      <c r="D14" s="42" t="s">
        <v>97</v>
      </c>
      <c r="E14" s="42"/>
      <c r="F14" s="43"/>
      <c r="G14" s="42" t="s">
        <v>98</v>
      </c>
      <c r="H14" s="43" t="s">
        <v>99</v>
      </c>
      <c r="I14" s="43"/>
      <c r="J14" s="43" t="s">
        <v>100</v>
      </c>
      <c r="K14" s="43"/>
      <c r="L14" s="43"/>
      <c r="N14">
        <f t="shared" si="41"/>
        <v>4</v>
      </c>
      <c r="O14" t="str">
        <f t="shared" si="42"/>
        <v>Wednesday</v>
      </c>
      <c r="P14" t="str">
        <f>VLOOKUP(DAY(A14),Paramètres!I$3:J$33,2,FALSE)</f>
        <v>8th</v>
      </c>
      <c r="Q14" t="str">
        <f>VLOOKUP(MONTH(A14),Paramètres!M$3:N$14,2,FALSE)</f>
        <v>May</v>
      </c>
      <c r="R14" t="str">
        <f t="shared" si="43"/>
        <v>8/5/2024</v>
      </c>
      <c r="S14" t="str">
        <f t="shared" si="44"/>
        <v xml:space="preserve">Today is Wednesday</v>
      </c>
      <c r="T14" s="31" t="str">
        <f t="shared" si="45"/>
        <v xml:space="preserve"> the 8th of May, 2024</v>
      </c>
      <c r="U14" t="str">
        <f>IF(C14="","",VLOOKUP(C14,ListesDeroulantes!A:B,2,FALSE)&amp;" menu")</f>
        <v xml:space="preserve">organic menu</v>
      </c>
      <c r="V14" t="str">
        <f t="shared" si="46"/>
        <v xml:space="preserve">Today, there is a organic menu:</v>
      </c>
      <c r="W14" t="str">
        <f>HMTL!B$10&amp;R14&amp;HMTL!B$12&amp;S14&amp;HMTL!B$14&amp;T14&amp;HMTL!B$16&amp;V14&amp;HMTL!B$18</f>
        <v xml:space="preserve">        &lt;!-- début d'un menu--&gt;
        &lt;div class="u-accordion-item"&gt;
          &lt;a class="u-accordion-link u-button-style u-palette-3-light-2 u-accordion-link-2" id="link-accordion-4c47"
            aria-controls="accordion-4c47" aria-selected="false"&gt;
            &lt;span class="u-accordion-link-text"&gt;8/5/2024&lt;/span&gt;&lt;span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4" s="31" t="str">
        <f>IFERROR(VLOOKUP(D14,ListesDeroulantes!C:E,3,FALSE),"")</f>
        <v xml:space="preserve">grated carrots</v>
      </c>
      <c r="Y14" s="31" t="str">
        <f>IFERROR("./images/"&amp;VLOOKUP(D14,ListesDeroulantes!C:E,2,FALSE),"")</f>
        <v>./images/carrots.png</v>
      </c>
      <c r="Z14" s="31" t="str">
        <f>IFERROR(VLOOKUP(E14,ListesDeroulantes!F:H,3,FALSE),"")</f>
        <v/>
      </c>
      <c r="AA14" s="31" t="str">
        <f>IFERROR("./images/"&amp;VLOOKUP(E14,ListesDeroulantes!F:H,2,FALSE),"")</f>
        <v/>
      </c>
      <c r="AB14" s="31" t="str">
        <f t="shared" si="47"/>
        <v xml:space="preserve">grated carrots</v>
      </c>
      <c r="AC14" t="str">
        <f>IFERROR(VLOOKUP(G14,ListesDeroulantes!I:K,3,FALSE),"")</f>
        <v>pasta</v>
      </c>
      <c r="AD14" t="str">
        <f>IFERROR("./images/"&amp;VLOOKUP(G14,ListesDeroulantes!I:K,2,FALSE),"")</f>
        <v>./images/pasta.png</v>
      </c>
      <c r="AE14" t="str">
        <f>IFERROR(VLOOKUP(H14,ListesDeroulantes!I:K,3,FALSE),"")</f>
        <v>lentils</v>
      </c>
      <c r="AF14" t="str">
        <f>IFERROR("./images/"&amp;VLOOKUP(H14,ListesDeroulantes!I:K,2,FALSE),"")</f>
        <v>./images/lentils.png</v>
      </c>
      <c r="AG14" t="str">
        <f>IFERROR(VLOOKUP(I14,ListesDeroulantes!I:K,3,FALSE),"")</f>
        <v/>
      </c>
      <c r="AH14" s="31" t="str">
        <f>IFERROR("./images/"&amp;VLOOKUP(I14,ListesDeroulantes!I:K,2,FALSE),"")</f>
        <v/>
      </c>
      <c r="AI14" t="str">
        <f t="shared" si="48"/>
        <v xml:space="preserve">pasta with lentils</v>
      </c>
      <c r="AJ14" t="str">
        <f>IFERROR(VLOOKUP(J14,ListesDeroulantes!L:N,3,FALSE),"")</f>
        <v xml:space="preserve">chocolate cake</v>
      </c>
      <c r="AK14" t="str">
        <f>IFERROR("./images/"&amp;VLOOKUP(J14,ListesDeroulantes!L:N,2,FALSE),"")</f>
        <v>./images/chocolatecake.png</v>
      </c>
      <c r="AL14" t="str">
        <f>IFERROR(VLOOKUP(K14,ListesDeroulantes!L:N,3,FALSE),"")</f>
        <v/>
      </c>
      <c r="AM14" t="str">
        <f>IFERROR("./images/"&amp;VLOOKUP(K14,ListesDeroulantes!L:N,2,FALSE),"")</f>
        <v/>
      </c>
      <c r="AN14" t="str">
        <f>IFERROR(VLOOKUP(L14,ListesDeroulantes!L:N,3,FALSE),"")</f>
        <v/>
      </c>
      <c r="AO14" s="31" t="str">
        <f>IFERROR("./images/"&amp;VLOOKUP(L14,ListesDeroulantes!L:N,2,FALSE),"")</f>
        <v/>
      </c>
      <c r="AP14" t="str">
        <f t="shared" si="49"/>
        <v xml:space="preserve">chocolate cake</v>
      </c>
      <c r="AQ14" t="str">
        <f>HMTL!B$20&amp;AB14&amp;IF(Y14&lt;&gt;"",HMTL!B$24&amp;Y14&amp;HMTL!B$26,"")&amp;IF(AA14&lt;&gt;"",HMTL!B$28&amp;AA14&amp;HMTL!B$26,"")&amp;HMTL!B$32&amp;HMTL!B$21&amp;AI14&amp;IF(AD14&lt;&gt;"",HMTL!B$24&amp;AD14&amp;HMTL!B$26,"")&amp;IF(AF14&lt;&gt;"",HMTL!B$28&amp;AF14&amp;HMTL!B$26,"")&amp;IF(AH14&lt;&gt;"",HMTL!B$30&amp;AH14&amp;HMTL!B$26,"")&amp;HMTL!B$32&amp;HMTL!B$22&amp;AP14&amp;IF(AK14&lt;&gt;"",HMTL!B$24&amp;AK14&amp;HMTL!B$26,"")&amp;IF(AM14&lt;&gt;"",HMTL!B$28&amp;AM14&amp;HMTL!B$26,"")&amp;IF(AO14&lt;&gt;"",HMTL!B$30&amp;AO14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4" s="31" t="str">
        <f>IF(A14&lt;&gt;"",W14&amp;AQ14&amp;HMTL!B$32&amp;HMTL!B$34,"")</f>
        <v xml:space="preserve">        &lt;!-- début d'un menu--&gt;
        &lt;div class="u-accordion-item"&gt;
          &lt;a class="u-accordion-link u-button-style u-palette-3-light-2 u-accordion-link-2" id="link-accordion-4c47"
            aria-controls="accordion-4c47" aria-selected="false"&gt;
            &lt;span class="u-accordion-link-text"&gt;8/5/2024&lt;/span&gt;&lt;span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4" s="32"/>
    </row>
    <row r="15" ht="14.25">
      <c r="A15" s="41">
        <v>45421</v>
      </c>
      <c r="B15" s="42">
        <f t="shared" si="40"/>
        <v>4</v>
      </c>
      <c r="C15" s="42" t="s">
        <v>96</v>
      </c>
      <c r="D15" s="42" t="s">
        <v>97</v>
      </c>
      <c r="E15" s="42"/>
      <c r="F15" s="43"/>
      <c r="G15" s="42" t="s">
        <v>98</v>
      </c>
      <c r="H15" s="43" t="s">
        <v>99</v>
      </c>
      <c r="I15" s="43"/>
      <c r="J15" s="43" t="s">
        <v>100</v>
      </c>
      <c r="K15" s="43"/>
      <c r="L15" s="43"/>
      <c r="N15">
        <f t="shared" si="41"/>
        <v>5</v>
      </c>
      <c r="O15" t="str">
        <f t="shared" si="42"/>
        <v>Thursday</v>
      </c>
      <c r="P15" t="str">
        <f>VLOOKUP(DAY(A15),Paramètres!I$3:J$33,2,FALSE)</f>
        <v>9th</v>
      </c>
      <c r="Q15" t="str">
        <f>VLOOKUP(MONTH(A15),Paramètres!M$3:N$14,2,FALSE)</f>
        <v>May</v>
      </c>
      <c r="R15" t="str">
        <f t="shared" si="43"/>
        <v>9/5/2024</v>
      </c>
      <c r="S15" t="str">
        <f t="shared" si="44"/>
        <v xml:space="preserve">Today is Thursday</v>
      </c>
      <c r="T15" s="31" t="str">
        <f t="shared" si="45"/>
        <v xml:space="preserve"> the 9th of May, 2024</v>
      </c>
      <c r="U15" t="str">
        <f>IF(C15="","",VLOOKUP(C15,ListesDeroulantes!A:B,2,FALSE)&amp;" menu")</f>
        <v xml:space="preserve">organic menu</v>
      </c>
      <c r="V15" t="str">
        <f t="shared" si="46"/>
        <v xml:space="preserve">Today, there is a organic menu:</v>
      </c>
      <c r="W15" t="str">
        <f>HMTL!B$10&amp;R15&amp;HMTL!B$12&amp;S15&amp;HMTL!B$14&amp;T15&amp;HMTL!B$16&amp;V15&amp;HMTL!B$18</f>
        <v xml:space="preserve">        &lt;!-- début d'un menu--&gt;
        &lt;div class="u-accordion-item"&gt;
          &lt;a class="u-accordion-link u-button-style u-palette-3-light-2 u-accordion-link-2" id="link-accordion-4c47"
            aria-controls="accordion-4c47" aria-selected="false"&gt;
            &lt;span class="u-accordion-link-text"&gt;9/5/2024&lt;/span&gt;&lt;span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5" s="31" t="str">
        <f>IFERROR(VLOOKUP(D15,ListesDeroulantes!C:E,3,FALSE),"")</f>
        <v xml:space="preserve">grated carrots</v>
      </c>
      <c r="Y15" s="31" t="str">
        <f>IFERROR("./images/"&amp;VLOOKUP(D15,ListesDeroulantes!C:E,2,FALSE),"")</f>
        <v>./images/carrots.png</v>
      </c>
      <c r="Z15" s="31" t="str">
        <f>IFERROR(VLOOKUP(E15,ListesDeroulantes!F:H,3,FALSE),"")</f>
        <v/>
      </c>
      <c r="AA15" s="31" t="str">
        <f>IFERROR("./images/"&amp;VLOOKUP(E15,ListesDeroulantes!F:H,2,FALSE),"")</f>
        <v/>
      </c>
      <c r="AB15" s="31" t="str">
        <f t="shared" si="47"/>
        <v xml:space="preserve">grated carrots</v>
      </c>
      <c r="AC15" t="str">
        <f>IFERROR(VLOOKUP(G15,ListesDeroulantes!I:K,3,FALSE),"")</f>
        <v>pasta</v>
      </c>
      <c r="AD15" t="str">
        <f>IFERROR("./images/"&amp;VLOOKUP(G15,ListesDeroulantes!I:K,2,FALSE),"")</f>
        <v>./images/pasta.png</v>
      </c>
      <c r="AE15" t="str">
        <f>IFERROR(VLOOKUP(H15,ListesDeroulantes!I:K,3,FALSE),"")</f>
        <v>lentils</v>
      </c>
      <c r="AF15" t="str">
        <f>IFERROR("./images/"&amp;VLOOKUP(H15,ListesDeroulantes!I:K,2,FALSE),"")</f>
        <v>./images/lentils.png</v>
      </c>
      <c r="AG15" t="str">
        <f>IFERROR(VLOOKUP(I15,ListesDeroulantes!I:K,3,FALSE),"")</f>
        <v/>
      </c>
      <c r="AH15" s="31" t="str">
        <f>IFERROR("./images/"&amp;VLOOKUP(I15,ListesDeroulantes!I:K,2,FALSE),"")</f>
        <v/>
      </c>
      <c r="AI15" t="str">
        <f t="shared" si="48"/>
        <v xml:space="preserve">pasta with lentils</v>
      </c>
      <c r="AJ15" t="str">
        <f>IFERROR(VLOOKUP(J15,ListesDeroulantes!L:N,3,FALSE),"")</f>
        <v xml:space="preserve">chocolate cake</v>
      </c>
      <c r="AK15" t="str">
        <f>IFERROR("./images/"&amp;VLOOKUP(J15,ListesDeroulantes!L:N,2,FALSE),"")</f>
        <v>./images/chocolatecake.png</v>
      </c>
      <c r="AL15" t="str">
        <f>IFERROR(VLOOKUP(K15,ListesDeroulantes!L:N,3,FALSE),"")</f>
        <v/>
      </c>
      <c r="AM15" t="str">
        <f>IFERROR("./images/"&amp;VLOOKUP(K15,ListesDeroulantes!L:N,2,FALSE),"")</f>
        <v/>
      </c>
      <c r="AN15" t="str">
        <f>IFERROR(VLOOKUP(L15,ListesDeroulantes!L:N,3,FALSE),"")</f>
        <v/>
      </c>
      <c r="AO15" s="31" t="str">
        <f>IFERROR("./images/"&amp;VLOOKUP(L15,ListesDeroulantes!L:N,2,FALSE),"")</f>
        <v/>
      </c>
      <c r="AP15" t="str">
        <f t="shared" si="49"/>
        <v xml:space="preserve">chocolate cake</v>
      </c>
      <c r="AQ15" t="str">
        <f>HMTL!B$20&amp;AB15&amp;IF(Y15&lt;&gt;"",HMTL!B$24&amp;Y15&amp;HMTL!B$26,"")&amp;IF(AA15&lt;&gt;"",HMTL!B$28&amp;AA15&amp;HMTL!B$26,"")&amp;HMTL!B$32&amp;HMTL!B$21&amp;AI15&amp;IF(AD15&lt;&gt;"",HMTL!B$24&amp;AD15&amp;HMTL!B$26,"")&amp;IF(AF15&lt;&gt;"",HMTL!B$28&amp;AF15&amp;HMTL!B$26,"")&amp;IF(AH15&lt;&gt;"",HMTL!B$30&amp;AH15&amp;HMTL!B$26,"")&amp;HMTL!B$32&amp;HMTL!B$22&amp;AP15&amp;IF(AK15&lt;&gt;"",HMTL!B$24&amp;AK15&amp;HMTL!B$26,"")&amp;IF(AM15&lt;&gt;"",HMTL!B$28&amp;AM15&amp;HMTL!B$26,"")&amp;IF(AO15&lt;&gt;"",HMTL!B$30&amp;AO15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5" s="31" t="str">
        <f>IF(A15&lt;&gt;"",W15&amp;AQ15&amp;HMTL!B$32&amp;HMTL!B$34,"")</f>
        <v xml:space="preserve">        &lt;!-- début d'un menu--&gt;
        &lt;div class="u-accordion-item"&gt;
          &lt;a class="u-accordion-link u-button-style u-palette-3-light-2 u-accordion-link-2" id="link-accordion-4c47"
            aria-controls="accordion-4c47" aria-selected="false"&gt;
            &lt;span class="u-accordion-link-text"&gt;9/5/2024&lt;/span&gt;&lt;span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5" s="32"/>
    </row>
    <row r="16" ht="14.25">
      <c r="A16" s="41">
        <v>45422</v>
      </c>
      <c r="B16" s="42">
        <f t="shared" si="40"/>
        <v>5</v>
      </c>
      <c r="C16" s="42" t="s">
        <v>96</v>
      </c>
      <c r="D16" s="42" t="s">
        <v>97</v>
      </c>
      <c r="E16" s="42"/>
      <c r="F16" s="43"/>
      <c r="G16" s="42" t="s">
        <v>98</v>
      </c>
      <c r="H16" s="43" t="s">
        <v>99</v>
      </c>
      <c r="I16" s="43"/>
      <c r="J16" s="43" t="s">
        <v>100</v>
      </c>
      <c r="K16" s="43"/>
      <c r="L16" s="43"/>
      <c r="N16">
        <f t="shared" si="41"/>
        <v>6</v>
      </c>
      <c r="O16" t="str">
        <f t="shared" si="42"/>
        <v>Friday</v>
      </c>
      <c r="P16" t="str">
        <f>VLOOKUP(DAY(A16),Paramètres!I$3:J$33,2,FALSE)</f>
        <v>10th</v>
      </c>
      <c r="Q16" t="str">
        <f>VLOOKUP(MONTH(A16),Paramètres!M$3:N$14,2,FALSE)</f>
        <v>May</v>
      </c>
      <c r="R16" t="str">
        <f t="shared" si="43"/>
        <v>10/5/2024</v>
      </c>
      <c r="S16" t="str">
        <f t="shared" si="44"/>
        <v xml:space="preserve">Today is Friday</v>
      </c>
      <c r="T16" s="31" t="str">
        <f t="shared" si="45"/>
        <v xml:space="preserve"> the 10th of May, 2024</v>
      </c>
      <c r="U16" t="str">
        <f>IF(C16="","",VLOOKUP(C16,ListesDeroulantes!A:B,2,FALSE)&amp;" menu")</f>
        <v xml:space="preserve">organic menu</v>
      </c>
      <c r="V16" t="str">
        <f t="shared" si="46"/>
        <v xml:space="preserve">Today, there is a organic menu:</v>
      </c>
      <c r="W16" t="str">
        <f>HMTL!B$10&amp;R16&amp;HMTL!B$12&amp;S16&amp;HMTL!B$14&amp;T16&amp;HMTL!B$16&amp;V16&amp;HMTL!B$18</f>
        <v xml:space="preserve">        &lt;!-- début d'un menu--&gt;
        &lt;div class="u-accordion-item"&gt;
          &lt;a class="u-accordion-link u-button-style u-palette-3-light-2 u-accordion-link-2" id="link-accordion-4c47"
            aria-controls="accordion-4c47" aria-selected="false"&gt;
            &lt;span class="u-accordion-link-text"&gt;10/5/2024&lt;/span&gt;&lt;span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6" s="31" t="str">
        <f>IFERROR(VLOOKUP(D16,ListesDeroulantes!C:E,3,FALSE),"")</f>
        <v xml:space="preserve">grated carrots</v>
      </c>
      <c r="Y16" s="31" t="str">
        <f>IFERROR("./images/"&amp;VLOOKUP(D16,ListesDeroulantes!C:E,2,FALSE),"")</f>
        <v>./images/carrots.png</v>
      </c>
      <c r="Z16" s="31" t="str">
        <f>IFERROR(VLOOKUP(E16,ListesDeroulantes!F:H,3,FALSE),"")</f>
        <v/>
      </c>
      <c r="AA16" s="31" t="str">
        <f>IFERROR("./images/"&amp;VLOOKUP(E16,ListesDeroulantes!F:H,2,FALSE),"")</f>
        <v/>
      </c>
      <c r="AB16" s="31" t="str">
        <f t="shared" si="47"/>
        <v xml:space="preserve">grated carrots</v>
      </c>
      <c r="AC16" t="str">
        <f>IFERROR(VLOOKUP(G16,ListesDeroulantes!I:K,3,FALSE),"")</f>
        <v>pasta</v>
      </c>
      <c r="AD16" t="str">
        <f>IFERROR("./images/"&amp;VLOOKUP(G16,ListesDeroulantes!I:K,2,FALSE),"")</f>
        <v>./images/pasta.png</v>
      </c>
      <c r="AE16" t="str">
        <f>IFERROR(VLOOKUP(H16,ListesDeroulantes!I:K,3,FALSE),"")</f>
        <v>lentils</v>
      </c>
      <c r="AF16" t="str">
        <f>IFERROR("./images/"&amp;VLOOKUP(H16,ListesDeroulantes!I:K,2,FALSE),"")</f>
        <v>./images/lentils.png</v>
      </c>
      <c r="AG16" t="str">
        <f>IFERROR(VLOOKUP(I16,ListesDeroulantes!I:K,3,FALSE),"")</f>
        <v/>
      </c>
      <c r="AH16" s="31" t="str">
        <f>IFERROR("./images/"&amp;VLOOKUP(I16,ListesDeroulantes!I:K,2,FALSE),"")</f>
        <v/>
      </c>
      <c r="AI16" t="str">
        <f t="shared" si="48"/>
        <v xml:space="preserve">pasta with lentils</v>
      </c>
      <c r="AJ16" t="str">
        <f>IFERROR(VLOOKUP(J16,ListesDeroulantes!L:N,3,FALSE),"")</f>
        <v xml:space="preserve">chocolate cake</v>
      </c>
      <c r="AK16" t="str">
        <f>IFERROR("./images/"&amp;VLOOKUP(J16,ListesDeroulantes!L:N,2,FALSE),"")</f>
        <v>./images/chocolatecake.png</v>
      </c>
      <c r="AL16" t="str">
        <f>IFERROR(VLOOKUP(K16,ListesDeroulantes!L:N,3,FALSE),"")</f>
        <v/>
      </c>
      <c r="AM16" t="str">
        <f>IFERROR("./images/"&amp;VLOOKUP(K16,ListesDeroulantes!L:N,2,FALSE),"")</f>
        <v/>
      </c>
      <c r="AN16" t="str">
        <f>IFERROR(VLOOKUP(L16,ListesDeroulantes!L:N,3,FALSE),"")</f>
        <v/>
      </c>
      <c r="AO16" s="31" t="str">
        <f>IFERROR("./images/"&amp;VLOOKUP(L16,ListesDeroulantes!L:N,2,FALSE),"")</f>
        <v/>
      </c>
      <c r="AP16" t="str">
        <f t="shared" si="49"/>
        <v xml:space="preserve">chocolate cake</v>
      </c>
      <c r="AQ16" t="str">
        <f>HMTL!B$20&amp;AB16&amp;IF(Y16&lt;&gt;"",HMTL!B$24&amp;Y16&amp;HMTL!B$26,"")&amp;IF(AA16&lt;&gt;"",HMTL!B$28&amp;AA16&amp;HMTL!B$26,"")&amp;HMTL!B$32&amp;HMTL!B$21&amp;AI16&amp;IF(AD16&lt;&gt;"",HMTL!B$24&amp;AD16&amp;HMTL!B$26,"")&amp;IF(AF16&lt;&gt;"",HMTL!B$28&amp;AF16&amp;HMTL!B$26,"")&amp;IF(AH16&lt;&gt;"",HMTL!B$30&amp;AH16&amp;HMTL!B$26,"")&amp;HMTL!B$32&amp;HMTL!B$22&amp;AP16&amp;IF(AK16&lt;&gt;"",HMTL!B$24&amp;AK16&amp;HMTL!B$26,"")&amp;IF(AM16&lt;&gt;"",HMTL!B$28&amp;AM16&amp;HMTL!B$26,"")&amp;IF(AO16&lt;&gt;"",HMTL!B$30&amp;AO16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6" s="31" t="str">
        <f>IF(A16&lt;&gt;"",W16&amp;AQ16&amp;HMTL!B$32&amp;HMTL!B$34,"")</f>
        <v xml:space="preserve">        &lt;!-- début d'un menu--&gt;
        &lt;div class="u-accordion-item"&gt;
          &lt;a class="u-accordion-link u-button-style u-palette-3-light-2 u-accordion-link-2" id="link-accordion-4c47"
            aria-controls="accordion-4c47" aria-selected="false"&gt;
            &lt;span class="u-accordion-link-text"&gt;10/5/2024&lt;/span&gt;&lt;span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6" s="32"/>
    </row>
    <row r="17" ht="14.25">
      <c r="A17" s="41">
        <v>45423</v>
      </c>
      <c r="B17" s="42">
        <f t="shared" si="40"/>
        <v>6</v>
      </c>
      <c r="C17" s="42" t="s">
        <v>96</v>
      </c>
      <c r="D17" s="42" t="s">
        <v>97</v>
      </c>
      <c r="E17" s="42"/>
      <c r="F17" s="43"/>
      <c r="G17" s="42" t="s">
        <v>98</v>
      </c>
      <c r="H17" s="43" t="s">
        <v>99</v>
      </c>
      <c r="I17" s="43"/>
      <c r="J17" s="43" t="s">
        <v>100</v>
      </c>
      <c r="K17" s="43"/>
      <c r="L17" s="43"/>
      <c r="N17">
        <f t="shared" si="41"/>
        <v>7</v>
      </c>
      <c r="O17" t="str">
        <f t="shared" si="42"/>
        <v>Saturday</v>
      </c>
      <c r="P17" t="str">
        <f>VLOOKUP(DAY(A17),Paramètres!I$3:J$33,2,FALSE)</f>
        <v>11th</v>
      </c>
      <c r="Q17" t="str">
        <f>VLOOKUP(MONTH(A17),Paramètres!M$3:N$14,2,FALSE)</f>
        <v>May</v>
      </c>
      <c r="R17" t="str">
        <f t="shared" si="43"/>
        <v>11/5/2024</v>
      </c>
      <c r="S17" t="str">
        <f t="shared" si="44"/>
        <v xml:space="preserve">Today is Saturday</v>
      </c>
      <c r="T17" s="31" t="str">
        <f t="shared" si="45"/>
        <v xml:space="preserve"> the 11th of May, 2024</v>
      </c>
      <c r="U17" t="str">
        <f>IF(C17="","",VLOOKUP(C17,ListesDeroulantes!A:B,2,FALSE)&amp;" menu")</f>
        <v xml:space="preserve">organic menu</v>
      </c>
      <c r="V17" t="str">
        <f t="shared" si="46"/>
        <v xml:space="preserve">Today, there is a organic menu:</v>
      </c>
      <c r="W17" t="str">
        <f>HMTL!B$10&amp;R17&amp;HMTL!B$12&amp;S17&amp;HMTL!B$14&amp;T17&amp;HMTL!B$16&amp;V17&amp;HMTL!B$18</f>
        <v xml:space="preserve">        &lt;!-- début d'un menu--&gt;
        &lt;div class="u-accordion-item"&gt;
          &lt;a class="u-accordion-link u-button-style u-palette-3-light-2 u-accordion-link-2" id="link-accordion-4c47"
            aria-controls="accordion-4c47" aria-selected="false"&gt;
            &lt;span class="u-accordion-link-text"&gt;11/5/2024&lt;/span&gt;&lt;span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11th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7" s="31" t="str">
        <f>IFERROR(VLOOKUP(D17,ListesDeroulantes!C:E,3,FALSE),"")</f>
        <v xml:space="preserve">grated carrots</v>
      </c>
      <c r="Y17" s="31" t="str">
        <f>IFERROR("./images/"&amp;VLOOKUP(D17,ListesDeroulantes!C:E,2,FALSE),"")</f>
        <v>./images/carrots.png</v>
      </c>
      <c r="Z17" s="31" t="str">
        <f>IFERROR(VLOOKUP(E17,ListesDeroulantes!F:H,3,FALSE),"")</f>
        <v/>
      </c>
      <c r="AA17" s="31" t="str">
        <f>IFERROR("./images/"&amp;VLOOKUP(E17,ListesDeroulantes!F:H,2,FALSE),"")</f>
        <v/>
      </c>
      <c r="AB17" s="31" t="str">
        <f t="shared" si="47"/>
        <v xml:space="preserve">grated carrots</v>
      </c>
      <c r="AC17" t="str">
        <f>IFERROR(VLOOKUP(G17,ListesDeroulantes!I:K,3,FALSE),"")</f>
        <v>pasta</v>
      </c>
      <c r="AD17" t="str">
        <f>IFERROR("./images/"&amp;VLOOKUP(G17,ListesDeroulantes!I:K,2,FALSE),"")</f>
        <v>./images/pasta.png</v>
      </c>
      <c r="AE17" t="str">
        <f>IFERROR(VLOOKUP(H17,ListesDeroulantes!I:K,3,FALSE),"")</f>
        <v>lentils</v>
      </c>
      <c r="AF17" t="str">
        <f>IFERROR("./images/"&amp;VLOOKUP(H17,ListesDeroulantes!I:K,2,FALSE),"")</f>
        <v>./images/lentils.png</v>
      </c>
      <c r="AG17" t="str">
        <f>IFERROR(VLOOKUP(I17,ListesDeroulantes!I:K,3,FALSE),"")</f>
        <v/>
      </c>
      <c r="AH17" s="31" t="str">
        <f>IFERROR("./images/"&amp;VLOOKUP(I17,ListesDeroulantes!I:K,2,FALSE),"")</f>
        <v/>
      </c>
      <c r="AI17" t="str">
        <f t="shared" si="48"/>
        <v xml:space="preserve">pasta with lentils</v>
      </c>
      <c r="AJ17" t="str">
        <f>IFERROR(VLOOKUP(J17,ListesDeroulantes!L:N,3,FALSE),"")</f>
        <v xml:space="preserve">chocolate cake</v>
      </c>
      <c r="AK17" t="str">
        <f>IFERROR("./images/"&amp;VLOOKUP(J17,ListesDeroulantes!L:N,2,FALSE),"")</f>
        <v>./images/chocolatecake.png</v>
      </c>
      <c r="AL17" t="str">
        <f>IFERROR(VLOOKUP(K17,ListesDeroulantes!L:N,3,FALSE),"")</f>
        <v/>
      </c>
      <c r="AM17" t="str">
        <f>IFERROR("./images/"&amp;VLOOKUP(K17,ListesDeroulantes!L:N,2,FALSE),"")</f>
        <v/>
      </c>
      <c r="AN17" t="str">
        <f>IFERROR(VLOOKUP(L17,ListesDeroulantes!L:N,3,FALSE),"")</f>
        <v/>
      </c>
      <c r="AO17" s="31" t="str">
        <f>IFERROR("./images/"&amp;VLOOKUP(L17,ListesDeroulantes!L:N,2,FALSE),"")</f>
        <v/>
      </c>
      <c r="AP17" t="str">
        <f t="shared" si="49"/>
        <v xml:space="preserve">chocolate cake</v>
      </c>
      <c r="AQ17" t="str">
        <f>HMTL!B$20&amp;AB17&amp;IF(Y17&lt;&gt;"",HMTL!B$24&amp;Y17&amp;HMTL!B$26,"")&amp;IF(AA17&lt;&gt;"",HMTL!B$28&amp;AA17&amp;HMTL!B$26,"")&amp;HMTL!B$32&amp;HMTL!B$21&amp;AI17&amp;IF(AD17&lt;&gt;"",HMTL!B$24&amp;AD17&amp;HMTL!B$26,"")&amp;IF(AF17&lt;&gt;"",HMTL!B$28&amp;AF17&amp;HMTL!B$26,"")&amp;IF(AH17&lt;&gt;"",HMTL!B$30&amp;AH17&amp;HMTL!B$26,"")&amp;HMTL!B$32&amp;HMTL!B$22&amp;AP17&amp;IF(AK17&lt;&gt;"",HMTL!B$24&amp;AK17&amp;HMTL!B$26,"")&amp;IF(AM17&lt;&gt;"",HMTL!B$28&amp;AM17&amp;HMTL!B$26,"")&amp;IF(AO17&lt;&gt;"",HMTL!B$30&amp;AO17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7" s="31" t="str">
        <f>IF(A17&lt;&gt;"",W17&amp;AQ17&amp;HMTL!B$32&amp;HMTL!B$34,"")</f>
        <v xml:space="preserve">        &lt;!-- début d'un menu--&gt;
        &lt;div class="u-accordion-item"&gt;
          &lt;a class="u-accordion-link u-button-style u-palette-3-light-2 u-accordion-link-2" id="link-accordion-4c47"
            aria-controls="accordion-4c47" aria-selected="false"&gt;
            &lt;span class="u-accordion-link-text"&gt;11/5/2024&lt;/span&gt;&lt;span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11th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7" s="32"/>
    </row>
    <row r="18" ht="14.25">
      <c r="A18" s="41">
        <v>45424</v>
      </c>
      <c r="B18" s="42">
        <f t="shared" si="40"/>
        <v>7</v>
      </c>
      <c r="C18" s="42" t="s">
        <v>96</v>
      </c>
      <c r="D18" s="42" t="s">
        <v>97</v>
      </c>
      <c r="E18" s="42"/>
      <c r="F18" s="43"/>
      <c r="G18" s="42" t="s">
        <v>98</v>
      </c>
      <c r="H18" s="43" t="s">
        <v>99</v>
      </c>
      <c r="I18" s="43"/>
      <c r="J18" s="43" t="s">
        <v>100</v>
      </c>
      <c r="K18" s="43"/>
      <c r="L18" s="43"/>
      <c r="N18">
        <f t="shared" si="41"/>
        <v>1</v>
      </c>
      <c r="O18" t="str">
        <f t="shared" si="42"/>
        <v>Sunday</v>
      </c>
      <c r="P18" t="str">
        <f>VLOOKUP(DAY(A18),Paramètres!I$3:J$33,2,FALSE)</f>
        <v>12th</v>
      </c>
      <c r="Q18" t="str">
        <f>VLOOKUP(MONTH(A18),Paramètres!M$3:N$14,2,FALSE)</f>
        <v>May</v>
      </c>
      <c r="R18" t="str">
        <f t="shared" si="43"/>
        <v>12/5/2024</v>
      </c>
      <c r="S18" t="str">
        <f t="shared" si="44"/>
        <v xml:space="preserve">Today is Sunday</v>
      </c>
      <c r="T18" s="31" t="str">
        <f t="shared" si="45"/>
        <v xml:space="preserve"> the 12th of May, 2024</v>
      </c>
      <c r="U18" t="str">
        <f>IF(C18="","",VLOOKUP(C18,ListesDeroulantes!A:B,2,FALSE)&amp;" menu")</f>
        <v xml:space="preserve">organic menu</v>
      </c>
      <c r="V18" t="str">
        <f t="shared" si="46"/>
        <v xml:space="preserve">Today, there is a organic menu:</v>
      </c>
      <c r="W18" t="str">
        <f>HMTL!B$10&amp;R18&amp;HMTL!B$12&amp;S18&amp;HMTL!B$14&amp;T18&amp;HMTL!B$16&amp;V18&amp;HMTL!B$18</f>
        <v xml:space="preserve">        &lt;!-- début d'un menu--&gt;
        &lt;div class="u-accordion-item"&gt;
          &lt;a class="u-accordion-link u-button-style u-palette-3-light-2 u-accordion-link-2" id="link-accordion-4c47"
            aria-controls="accordion-4c47" aria-selected="false"&gt;
            &lt;span class="u-accordion-link-text"&gt;12/5/2024&lt;/span&gt;&lt;span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12th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8" s="31" t="str">
        <f>IFERROR(VLOOKUP(D18,ListesDeroulantes!C:E,3,FALSE),"")</f>
        <v xml:space="preserve">grated carrots</v>
      </c>
      <c r="Y18" s="31" t="str">
        <f>IFERROR("./images/"&amp;VLOOKUP(D18,ListesDeroulantes!C:E,2,FALSE),"")</f>
        <v>./images/carrots.png</v>
      </c>
      <c r="Z18" s="31" t="str">
        <f>IFERROR(VLOOKUP(E18,ListesDeroulantes!F:H,3,FALSE),"")</f>
        <v/>
      </c>
      <c r="AA18" s="31" t="str">
        <f>IFERROR("./images/"&amp;VLOOKUP(E18,ListesDeroulantes!F:H,2,FALSE),"")</f>
        <v/>
      </c>
      <c r="AB18" s="31" t="str">
        <f t="shared" si="47"/>
        <v xml:space="preserve">grated carrots</v>
      </c>
      <c r="AC18" t="str">
        <f>IFERROR(VLOOKUP(G18,ListesDeroulantes!I:K,3,FALSE),"")</f>
        <v>pasta</v>
      </c>
      <c r="AD18" t="str">
        <f>IFERROR("./images/"&amp;VLOOKUP(G18,ListesDeroulantes!I:K,2,FALSE),"")</f>
        <v>./images/pasta.png</v>
      </c>
      <c r="AE18" t="str">
        <f>IFERROR(VLOOKUP(H18,ListesDeroulantes!I:K,3,FALSE),"")</f>
        <v>lentils</v>
      </c>
      <c r="AF18" t="str">
        <f>IFERROR("./images/"&amp;VLOOKUP(H18,ListesDeroulantes!I:K,2,FALSE),"")</f>
        <v>./images/lentils.png</v>
      </c>
      <c r="AG18" t="str">
        <f>IFERROR(VLOOKUP(I18,ListesDeroulantes!I:K,3,FALSE),"")</f>
        <v/>
      </c>
      <c r="AH18" s="31" t="str">
        <f>IFERROR("./images/"&amp;VLOOKUP(I18,ListesDeroulantes!I:K,2,FALSE),"")</f>
        <v/>
      </c>
      <c r="AI18" t="str">
        <f t="shared" si="48"/>
        <v xml:space="preserve">pasta with lentils</v>
      </c>
      <c r="AJ18" t="str">
        <f>IFERROR(VLOOKUP(J18,ListesDeroulantes!L:N,3,FALSE),"")</f>
        <v xml:space="preserve">chocolate cake</v>
      </c>
      <c r="AK18" t="str">
        <f>IFERROR("./images/"&amp;VLOOKUP(J18,ListesDeroulantes!L:N,2,FALSE),"")</f>
        <v>./images/chocolatecake.png</v>
      </c>
      <c r="AL18" t="str">
        <f>IFERROR(VLOOKUP(K18,ListesDeroulantes!L:N,3,FALSE),"")</f>
        <v/>
      </c>
      <c r="AM18" t="str">
        <f>IFERROR("./images/"&amp;VLOOKUP(K18,ListesDeroulantes!L:N,2,FALSE),"")</f>
        <v/>
      </c>
      <c r="AN18" t="str">
        <f>IFERROR(VLOOKUP(L18,ListesDeroulantes!L:N,3,FALSE),"")</f>
        <v/>
      </c>
      <c r="AO18" s="31" t="str">
        <f>IFERROR("./images/"&amp;VLOOKUP(L18,ListesDeroulantes!L:N,2,FALSE),"")</f>
        <v/>
      </c>
      <c r="AP18" t="str">
        <f t="shared" si="49"/>
        <v xml:space="preserve">chocolate cake</v>
      </c>
      <c r="AQ18" t="str">
        <f>HMTL!B$20&amp;AB18&amp;IF(Y18&lt;&gt;"",HMTL!B$24&amp;Y18&amp;HMTL!B$26,"")&amp;IF(AA18&lt;&gt;"",HMTL!B$28&amp;AA18&amp;HMTL!B$26,"")&amp;HMTL!B$32&amp;HMTL!B$21&amp;AI18&amp;IF(AD18&lt;&gt;"",HMTL!B$24&amp;AD18&amp;HMTL!B$26,"")&amp;IF(AF18&lt;&gt;"",HMTL!B$28&amp;AF18&amp;HMTL!B$26,"")&amp;IF(AH18&lt;&gt;"",HMTL!B$30&amp;AH18&amp;HMTL!B$26,"")&amp;HMTL!B$32&amp;HMTL!B$22&amp;AP18&amp;IF(AK18&lt;&gt;"",HMTL!B$24&amp;AK18&amp;HMTL!B$26,"")&amp;IF(AM18&lt;&gt;"",HMTL!B$28&amp;AM18&amp;HMTL!B$26,"")&amp;IF(AO18&lt;&gt;"",HMTL!B$30&amp;AO18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8" s="31" t="str">
        <f>IF(A18&lt;&gt;"",W18&amp;AQ18&amp;HMTL!B$32&amp;HMTL!B$34,"")</f>
        <v xml:space="preserve">        &lt;!-- début d'un menu--&gt;
        &lt;div class="u-accordion-item"&gt;
          &lt;a class="u-accordion-link u-button-style u-palette-3-light-2 u-accordion-link-2" id="link-accordion-4c47"
            aria-controls="accordion-4c47" aria-selected="false"&gt;
            &lt;span class="u-accordion-link-text"&gt;12/5/2024&lt;/span&gt;&lt;span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12th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8" s="32"/>
    </row>
    <row r="19" ht="14.25">
      <c r="A19" s="41">
        <v>45425</v>
      </c>
      <c r="B19" s="42">
        <f t="shared" si="40"/>
        <v>1</v>
      </c>
      <c r="C19" s="42" t="s">
        <v>96</v>
      </c>
      <c r="D19" s="42" t="s">
        <v>97</v>
      </c>
      <c r="E19" s="42"/>
      <c r="F19" s="43"/>
      <c r="G19" s="42" t="s">
        <v>98</v>
      </c>
      <c r="H19" s="43" t="s">
        <v>99</v>
      </c>
      <c r="I19" s="43"/>
      <c r="J19" s="43" t="s">
        <v>100</v>
      </c>
      <c r="K19" s="43"/>
      <c r="L19" s="43"/>
      <c r="N19">
        <f t="shared" si="41"/>
        <v>2</v>
      </c>
      <c r="O19" t="str">
        <f t="shared" si="42"/>
        <v>Monday</v>
      </c>
      <c r="P19" t="str">
        <f>VLOOKUP(DAY(A19),Paramètres!I$3:J$33,2,FALSE)</f>
        <v>13th</v>
      </c>
      <c r="Q19" t="str">
        <f>VLOOKUP(MONTH(A19),Paramètres!M$3:N$14,2,FALSE)</f>
        <v>May</v>
      </c>
      <c r="R19" t="str">
        <f t="shared" si="43"/>
        <v>13/5/2024</v>
      </c>
      <c r="S19" t="str">
        <f t="shared" si="44"/>
        <v xml:space="preserve">Today is Monday</v>
      </c>
      <c r="T19" s="31" t="str">
        <f t="shared" si="45"/>
        <v xml:space="preserve"> the 13th of May, 2024</v>
      </c>
      <c r="U19" t="str">
        <f>IF(C19="","",VLOOKUP(C19,ListesDeroulantes!A:B,2,FALSE)&amp;" menu")</f>
        <v xml:space="preserve">organic menu</v>
      </c>
      <c r="V19" t="str">
        <f t="shared" si="46"/>
        <v xml:space="preserve">Today, there is a organic menu:</v>
      </c>
      <c r="W19" t="str">
        <f>HMTL!B$10&amp;R19&amp;HMTL!B$12&amp;S19&amp;HMTL!B$14&amp;T19&amp;HMTL!B$16&amp;V19&amp;HMTL!B$18</f>
        <v xml:space="preserve">        &lt;!-- début d'un menu--&gt;
        &lt;div class="u-accordion-item"&gt;
          &lt;a class="u-accordion-link u-button-style u-palette-3-light-2 u-accordion-link-2" id="link-accordion-4c47"
            aria-controls="accordion-4c47" aria-selected="false"&gt;
            &lt;span class="u-accordion-link-text"&gt;13/5/2024&lt;/span&gt;&lt;span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13th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9" s="31" t="str">
        <f>IFERROR(VLOOKUP(D19,ListesDeroulantes!C:E,3,FALSE),"")</f>
        <v xml:space="preserve">grated carrots</v>
      </c>
      <c r="Y19" s="31" t="str">
        <f>IFERROR("./images/"&amp;VLOOKUP(D19,ListesDeroulantes!C:E,2,FALSE),"")</f>
        <v>./images/carrots.png</v>
      </c>
      <c r="Z19" s="31" t="str">
        <f>IFERROR(VLOOKUP(E19,ListesDeroulantes!F:H,3,FALSE),"")</f>
        <v/>
      </c>
      <c r="AA19" s="31" t="str">
        <f>IFERROR("./images/"&amp;VLOOKUP(E19,ListesDeroulantes!F:H,2,FALSE),"")</f>
        <v/>
      </c>
      <c r="AB19" s="31" t="str">
        <f t="shared" si="47"/>
        <v xml:space="preserve">grated carrots</v>
      </c>
      <c r="AC19" t="str">
        <f>IFERROR(VLOOKUP(G19,ListesDeroulantes!I:K,3,FALSE),"")</f>
        <v>pasta</v>
      </c>
      <c r="AD19" t="str">
        <f>IFERROR("./images/"&amp;VLOOKUP(G19,ListesDeroulantes!I:K,2,FALSE),"")</f>
        <v>./images/pasta.png</v>
      </c>
      <c r="AE19" t="str">
        <f>IFERROR(VLOOKUP(H19,ListesDeroulantes!I:K,3,FALSE),"")</f>
        <v>lentils</v>
      </c>
      <c r="AF19" t="str">
        <f>IFERROR("./images/"&amp;VLOOKUP(H19,ListesDeroulantes!I:K,2,FALSE),"")</f>
        <v>./images/lentils.png</v>
      </c>
      <c r="AG19" t="str">
        <f>IFERROR(VLOOKUP(I19,ListesDeroulantes!I:K,3,FALSE),"")</f>
        <v/>
      </c>
      <c r="AH19" s="31" t="str">
        <f>IFERROR("./images/"&amp;VLOOKUP(I19,ListesDeroulantes!I:K,2,FALSE),"")</f>
        <v/>
      </c>
      <c r="AI19" t="str">
        <f t="shared" si="48"/>
        <v xml:space="preserve">pasta with lentils</v>
      </c>
      <c r="AJ19" t="str">
        <f>IFERROR(VLOOKUP(J19,ListesDeroulantes!L:N,3,FALSE),"")</f>
        <v xml:space="preserve">chocolate cake</v>
      </c>
      <c r="AK19" t="str">
        <f>IFERROR("./images/"&amp;VLOOKUP(J19,ListesDeroulantes!L:N,2,FALSE),"")</f>
        <v>./images/chocolatecake.png</v>
      </c>
      <c r="AL19" t="str">
        <f>IFERROR(VLOOKUP(K19,ListesDeroulantes!L:N,3,FALSE),"")</f>
        <v/>
      </c>
      <c r="AM19" t="str">
        <f>IFERROR("./images/"&amp;VLOOKUP(K19,ListesDeroulantes!L:N,2,FALSE),"")</f>
        <v/>
      </c>
      <c r="AN19" t="str">
        <f>IFERROR(VLOOKUP(L19,ListesDeroulantes!L:N,3,FALSE),"")</f>
        <v/>
      </c>
      <c r="AO19" s="31" t="str">
        <f>IFERROR("./images/"&amp;VLOOKUP(L19,ListesDeroulantes!L:N,2,FALSE),"")</f>
        <v/>
      </c>
      <c r="AP19" t="str">
        <f t="shared" si="49"/>
        <v xml:space="preserve">chocolate cake</v>
      </c>
      <c r="AQ19" t="str">
        <f>HMTL!B$20&amp;AB19&amp;IF(Y19&lt;&gt;"",HMTL!B$24&amp;Y19&amp;HMTL!B$26,"")&amp;IF(AA19&lt;&gt;"",HMTL!B$28&amp;AA19&amp;HMTL!B$26,"")&amp;HMTL!B$32&amp;HMTL!B$21&amp;AI19&amp;IF(AD19&lt;&gt;"",HMTL!B$24&amp;AD19&amp;HMTL!B$26,"")&amp;IF(AF19&lt;&gt;"",HMTL!B$28&amp;AF19&amp;HMTL!B$26,"")&amp;IF(AH19&lt;&gt;"",HMTL!B$30&amp;AH19&amp;HMTL!B$26,"")&amp;HMTL!B$32&amp;HMTL!B$22&amp;AP19&amp;IF(AK19&lt;&gt;"",HMTL!B$24&amp;AK19&amp;HMTL!B$26,"")&amp;IF(AM19&lt;&gt;"",HMTL!B$28&amp;AM19&amp;HMTL!B$26,"")&amp;IF(AO19&lt;&gt;"",HMTL!B$30&amp;AO19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9" s="31" t="str">
        <f>IF(A19&lt;&gt;"",W19&amp;AQ19&amp;HMTL!B$32&amp;HMTL!B$34,"")</f>
        <v xml:space="preserve">        &lt;!-- début d'un menu--&gt;
        &lt;div class="u-accordion-item"&gt;
          &lt;a class="u-accordion-link u-button-style u-palette-3-light-2 u-accordion-link-2" id="link-accordion-4c47"
            aria-controls="accordion-4c47" aria-selected="false"&gt;
            &lt;span class="u-accordion-link-text"&gt;13/5/2024&lt;/span&gt;&lt;span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13th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9" s="32"/>
    </row>
    <row r="20" ht="14.25">
      <c r="A20" s="41">
        <v>45426</v>
      </c>
      <c r="B20" s="42">
        <f t="shared" si="40"/>
        <v>2</v>
      </c>
      <c r="C20" s="42" t="s">
        <v>96</v>
      </c>
      <c r="D20" s="42" t="s">
        <v>97</v>
      </c>
      <c r="E20" s="42"/>
      <c r="F20" s="43"/>
      <c r="G20" s="42" t="s">
        <v>98</v>
      </c>
      <c r="H20" s="43" t="s">
        <v>99</v>
      </c>
      <c r="I20" s="43"/>
      <c r="J20" s="43" t="s">
        <v>100</v>
      </c>
      <c r="K20" s="43"/>
      <c r="L20" s="43"/>
      <c r="N20">
        <f t="shared" si="41"/>
        <v>3</v>
      </c>
      <c r="O20" t="str">
        <f t="shared" si="42"/>
        <v>Tuesday</v>
      </c>
      <c r="P20" t="str">
        <f>VLOOKUP(DAY(A20),Paramètres!I$3:J$33,2,FALSE)</f>
        <v>14th</v>
      </c>
      <c r="Q20" t="str">
        <f>VLOOKUP(MONTH(A20),Paramètres!M$3:N$14,2,FALSE)</f>
        <v>May</v>
      </c>
      <c r="R20" t="str">
        <f t="shared" si="43"/>
        <v>14/5/2024</v>
      </c>
      <c r="S20" t="str">
        <f t="shared" si="44"/>
        <v xml:space="preserve">Today is Tuesday</v>
      </c>
      <c r="T20" s="31" t="str">
        <f t="shared" si="45"/>
        <v xml:space="preserve"> the 14th of May, 2024</v>
      </c>
      <c r="U20" t="str">
        <f>IF(C20="","",VLOOKUP(C20,ListesDeroulantes!A:B,2,FALSE)&amp;" menu")</f>
        <v xml:space="preserve">organic menu</v>
      </c>
      <c r="V20" t="str">
        <f t="shared" si="46"/>
        <v xml:space="preserve">Today, there is a organic menu:</v>
      </c>
      <c r="W20" t="str">
        <f>HMTL!B$10&amp;R20&amp;HMTL!B$12&amp;S20&amp;HMTL!B$14&amp;T20&amp;HMTL!B$16&amp;V20&amp;HMTL!B$18</f>
        <v xml:space="preserve">        &lt;!-- début d'un menu--&gt;
        &lt;div class="u-accordion-item"&gt;
          &lt;a class="u-accordion-link u-button-style u-palette-3-light-2 u-accordion-link-2" id="link-accordion-4c47"
            aria-controls="accordion-4c47" aria-selected="false"&gt;
            &lt;span class="u-accordion-link-text"&gt;14/5/2024&lt;/span&gt;&lt;span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0" s="31" t="str">
        <f>IFERROR(VLOOKUP(D20,ListesDeroulantes!C:E,3,FALSE),"")</f>
        <v xml:space="preserve">grated carrots</v>
      </c>
      <c r="Y20" s="31" t="str">
        <f>IFERROR("./images/"&amp;VLOOKUP(D20,ListesDeroulantes!C:E,2,FALSE),"")</f>
        <v>./images/carrots.png</v>
      </c>
      <c r="Z20" s="31" t="str">
        <f>IFERROR(VLOOKUP(E20,ListesDeroulantes!F:H,3,FALSE),"")</f>
        <v/>
      </c>
      <c r="AA20" s="31" t="str">
        <f>IFERROR("./images/"&amp;VLOOKUP(E20,ListesDeroulantes!F:H,2,FALSE),"")</f>
        <v/>
      </c>
      <c r="AB20" s="31" t="str">
        <f t="shared" si="47"/>
        <v xml:space="preserve">grated carrots</v>
      </c>
      <c r="AC20" t="str">
        <f>IFERROR(VLOOKUP(G20,ListesDeroulantes!I:K,3,FALSE),"")</f>
        <v>pasta</v>
      </c>
      <c r="AD20" t="str">
        <f>IFERROR("./images/"&amp;VLOOKUP(G20,ListesDeroulantes!I:K,2,FALSE),"")</f>
        <v>./images/pasta.png</v>
      </c>
      <c r="AE20" t="str">
        <f>IFERROR(VLOOKUP(H20,ListesDeroulantes!I:K,3,FALSE),"")</f>
        <v>lentils</v>
      </c>
      <c r="AF20" t="str">
        <f>IFERROR("./images/"&amp;VLOOKUP(H20,ListesDeroulantes!I:K,2,FALSE),"")</f>
        <v>./images/lentils.png</v>
      </c>
      <c r="AG20" t="str">
        <f>IFERROR(VLOOKUP(I20,ListesDeroulantes!I:K,3,FALSE),"")</f>
        <v/>
      </c>
      <c r="AH20" s="31" t="str">
        <f>IFERROR("./images/"&amp;VLOOKUP(I20,ListesDeroulantes!I:K,2,FALSE),"")</f>
        <v/>
      </c>
      <c r="AI20" t="str">
        <f t="shared" si="48"/>
        <v xml:space="preserve">pasta with lentils</v>
      </c>
      <c r="AJ20" t="str">
        <f>IFERROR(VLOOKUP(J20,ListesDeroulantes!L:N,3,FALSE),"")</f>
        <v xml:space="preserve">chocolate cake</v>
      </c>
      <c r="AK20" t="str">
        <f>IFERROR("./images/"&amp;VLOOKUP(J20,ListesDeroulantes!L:N,2,FALSE),"")</f>
        <v>./images/chocolatecake.png</v>
      </c>
      <c r="AL20" t="str">
        <f>IFERROR(VLOOKUP(K20,ListesDeroulantes!L:N,3,FALSE),"")</f>
        <v/>
      </c>
      <c r="AM20" t="str">
        <f>IFERROR("./images/"&amp;VLOOKUP(K20,ListesDeroulantes!L:N,2,FALSE),"")</f>
        <v/>
      </c>
      <c r="AN20" t="str">
        <f>IFERROR(VLOOKUP(L20,ListesDeroulantes!L:N,3,FALSE),"")</f>
        <v/>
      </c>
      <c r="AO20" s="31" t="str">
        <f>IFERROR("./images/"&amp;VLOOKUP(L20,ListesDeroulantes!L:N,2,FALSE),"")</f>
        <v/>
      </c>
      <c r="AP20" t="str">
        <f t="shared" si="49"/>
        <v xml:space="preserve">chocolate cake</v>
      </c>
      <c r="AQ20" t="str">
        <f>HMTL!B$20&amp;AB20&amp;IF(Y20&lt;&gt;"",HMTL!B$24&amp;Y20&amp;HMTL!B$26,"")&amp;IF(AA20&lt;&gt;"",HMTL!B$28&amp;AA20&amp;HMTL!B$26,"")&amp;HMTL!B$32&amp;HMTL!B$21&amp;AI20&amp;IF(AD20&lt;&gt;"",HMTL!B$24&amp;AD20&amp;HMTL!B$26,"")&amp;IF(AF20&lt;&gt;"",HMTL!B$28&amp;AF20&amp;HMTL!B$26,"")&amp;IF(AH20&lt;&gt;"",HMTL!B$30&amp;AH20&amp;HMTL!B$26,"")&amp;HMTL!B$32&amp;HMTL!B$22&amp;AP20&amp;IF(AK20&lt;&gt;"",HMTL!B$24&amp;AK20&amp;HMTL!B$26,"")&amp;IF(AM20&lt;&gt;"",HMTL!B$28&amp;AM20&amp;HMTL!B$26,"")&amp;IF(AO20&lt;&gt;"",HMTL!B$30&amp;AO20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0" s="31" t="str">
        <f>IF(A20&lt;&gt;"",W20&amp;AQ20&amp;HMTL!B$32&amp;HMTL!B$34,"")</f>
        <v xml:space="preserve">        &lt;!-- début d'un menu--&gt;
        &lt;div class="u-accordion-item"&gt;
          &lt;a class="u-accordion-link u-button-style u-palette-3-light-2 u-accordion-link-2" id="link-accordion-4c47"
            aria-controls="accordion-4c47" aria-selected="false"&gt;
            &lt;span class="u-accordion-link-text"&gt;14/5/2024&lt;/span&gt;&lt;span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0" s="32"/>
    </row>
    <row r="21" ht="14.25">
      <c r="A21" s="41">
        <v>45427</v>
      </c>
      <c r="B21" s="42">
        <f t="shared" si="40"/>
        <v>3</v>
      </c>
      <c r="C21" s="42" t="s">
        <v>96</v>
      </c>
      <c r="D21" s="42" t="s">
        <v>97</v>
      </c>
      <c r="E21" s="42"/>
      <c r="F21" s="43"/>
      <c r="G21" s="42" t="s">
        <v>98</v>
      </c>
      <c r="H21" s="43" t="s">
        <v>99</v>
      </c>
      <c r="I21" s="43"/>
      <c r="J21" s="43" t="s">
        <v>100</v>
      </c>
      <c r="K21" s="43"/>
      <c r="L21" s="43"/>
      <c r="N21">
        <f t="shared" si="41"/>
        <v>4</v>
      </c>
      <c r="O21" t="str">
        <f t="shared" si="42"/>
        <v>Wednesday</v>
      </c>
      <c r="P21" t="str">
        <f>VLOOKUP(DAY(A21),Paramètres!I$3:J$33,2,FALSE)</f>
        <v>15th</v>
      </c>
      <c r="Q21" t="str">
        <f>VLOOKUP(MONTH(A21),Paramètres!M$3:N$14,2,FALSE)</f>
        <v>May</v>
      </c>
      <c r="R21" t="str">
        <f t="shared" si="43"/>
        <v>15/5/2024</v>
      </c>
      <c r="S21" t="str">
        <f t="shared" si="44"/>
        <v xml:space="preserve">Today is Wednesday</v>
      </c>
      <c r="T21" s="31" t="str">
        <f t="shared" si="45"/>
        <v xml:space="preserve"> the 15th of May, 2024</v>
      </c>
      <c r="U21" t="str">
        <f>IF(C21="","",VLOOKUP(C21,ListesDeroulantes!A:B,2,FALSE)&amp;" menu")</f>
        <v xml:space="preserve">organic menu</v>
      </c>
      <c r="V21" t="str">
        <f t="shared" si="46"/>
        <v xml:space="preserve">Today, there is a organic menu:</v>
      </c>
      <c r="W21" t="str">
        <f>HMTL!B$10&amp;R21&amp;HMTL!B$12&amp;S21&amp;HMTL!B$14&amp;T21&amp;HMTL!B$16&amp;V21&amp;HMTL!B$18</f>
        <v xml:space="preserve">        &lt;!-- début d'un menu--&gt;
        &lt;div class="u-accordion-item"&gt;
          &lt;a class="u-accordion-link u-button-style u-palette-3-light-2 u-accordion-link-2" id="link-accordion-4c47"
            aria-controls="accordion-4c47" aria-selected="false"&gt;
            &lt;span class="u-accordion-link-text"&gt;15/5/2024&lt;/span&gt;&lt;span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1" s="31" t="str">
        <f>IFERROR(VLOOKUP(D21,ListesDeroulantes!C:E,3,FALSE),"")</f>
        <v xml:space="preserve">grated carrots</v>
      </c>
      <c r="Y21" s="31" t="str">
        <f>IFERROR("./images/"&amp;VLOOKUP(D21,ListesDeroulantes!C:E,2,FALSE),"")</f>
        <v>./images/carrots.png</v>
      </c>
      <c r="Z21" s="31" t="str">
        <f>IFERROR(VLOOKUP(E21,ListesDeroulantes!F:H,3,FALSE),"")</f>
        <v/>
      </c>
      <c r="AA21" s="31" t="str">
        <f>IFERROR("./images/"&amp;VLOOKUP(E21,ListesDeroulantes!F:H,2,FALSE),"")</f>
        <v/>
      </c>
      <c r="AB21" s="31" t="str">
        <f t="shared" si="47"/>
        <v xml:space="preserve">grated carrots</v>
      </c>
      <c r="AC21" t="str">
        <f>IFERROR(VLOOKUP(G21,ListesDeroulantes!I:K,3,FALSE),"")</f>
        <v>pasta</v>
      </c>
      <c r="AD21" t="str">
        <f>IFERROR("./images/"&amp;VLOOKUP(G21,ListesDeroulantes!I:K,2,FALSE),"")</f>
        <v>./images/pasta.png</v>
      </c>
      <c r="AE21" t="str">
        <f>IFERROR(VLOOKUP(H21,ListesDeroulantes!I:K,3,FALSE),"")</f>
        <v>lentils</v>
      </c>
      <c r="AF21" t="str">
        <f>IFERROR("./images/"&amp;VLOOKUP(H21,ListesDeroulantes!I:K,2,FALSE),"")</f>
        <v>./images/lentils.png</v>
      </c>
      <c r="AG21" t="str">
        <f>IFERROR(VLOOKUP(I21,ListesDeroulantes!I:K,3,FALSE),"")</f>
        <v/>
      </c>
      <c r="AH21" s="31" t="str">
        <f>IFERROR("./images/"&amp;VLOOKUP(I21,ListesDeroulantes!I:K,2,FALSE),"")</f>
        <v/>
      </c>
      <c r="AI21" t="str">
        <f t="shared" si="48"/>
        <v xml:space="preserve">pasta with lentils</v>
      </c>
      <c r="AJ21" t="str">
        <f>IFERROR(VLOOKUP(J21,ListesDeroulantes!L:N,3,FALSE),"")</f>
        <v xml:space="preserve">chocolate cake</v>
      </c>
      <c r="AK21" t="str">
        <f>IFERROR("./images/"&amp;VLOOKUP(J21,ListesDeroulantes!L:N,2,FALSE),"")</f>
        <v>./images/chocolatecake.png</v>
      </c>
      <c r="AL21" t="str">
        <f>IFERROR(VLOOKUP(K21,ListesDeroulantes!L:N,3,FALSE),"")</f>
        <v/>
      </c>
      <c r="AM21" t="str">
        <f>IFERROR("./images/"&amp;VLOOKUP(K21,ListesDeroulantes!L:N,2,FALSE),"")</f>
        <v/>
      </c>
      <c r="AN21" t="str">
        <f>IFERROR(VLOOKUP(L21,ListesDeroulantes!L:N,3,FALSE),"")</f>
        <v/>
      </c>
      <c r="AO21" s="31" t="str">
        <f>IFERROR("./images/"&amp;VLOOKUP(L21,ListesDeroulantes!L:N,2,FALSE),"")</f>
        <v/>
      </c>
      <c r="AP21" t="str">
        <f t="shared" si="49"/>
        <v xml:space="preserve">chocolate cake</v>
      </c>
      <c r="AQ21" t="str">
        <f>HMTL!B$20&amp;AB21&amp;IF(Y21&lt;&gt;"",HMTL!B$24&amp;Y21&amp;HMTL!B$26,"")&amp;IF(AA21&lt;&gt;"",HMTL!B$28&amp;AA21&amp;HMTL!B$26,"")&amp;HMTL!B$32&amp;HMTL!B$21&amp;AI21&amp;IF(AD21&lt;&gt;"",HMTL!B$24&amp;AD21&amp;HMTL!B$26,"")&amp;IF(AF21&lt;&gt;"",HMTL!B$28&amp;AF21&amp;HMTL!B$26,"")&amp;IF(AH21&lt;&gt;"",HMTL!B$30&amp;AH21&amp;HMTL!B$26,"")&amp;HMTL!B$32&amp;HMTL!B$22&amp;AP21&amp;IF(AK21&lt;&gt;"",HMTL!B$24&amp;AK21&amp;HMTL!B$26,"")&amp;IF(AM21&lt;&gt;"",HMTL!B$28&amp;AM21&amp;HMTL!B$26,"")&amp;IF(AO21&lt;&gt;"",HMTL!B$30&amp;AO21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1" s="31" t="str">
        <f>IF(A21&lt;&gt;"",W21&amp;AQ21&amp;HMTL!B$32&amp;HMTL!B$34,"")</f>
        <v xml:space="preserve">        &lt;!-- début d'un menu--&gt;
        &lt;div class="u-accordion-item"&gt;
          &lt;a class="u-accordion-link u-button-style u-palette-3-light-2 u-accordion-link-2" id="link-accordion-4c47"
            aria-controls="accordion-4c47" aria-selected="false"&gt;
            &lt;span class="u-accordion-link-text"&gt;15/5/2024&lt;/span&gt;&lt;span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1" s="32"/>
    </row>
    <row r="22" ht="14.25">
      <c r="A22" s="41">
        <v>45428</v>
      </c>
      <c r="B22" s="42">
        <f t="shared" si="40"/>
        <v>4</v>
      </c>
      <c r="C22" s="42" t="s">
        <v>96</v>
      </c>
      <c r="D22" s="42" t="s">
        <v>97</v>
      </c>
      <c r="E22" s="42"/>
      <c r="F22" s="43"/>
      <c r="G22" s="42" t="s">
        <v>98</v>
      </c>
      <c r="H22" s="43" t="s">
        <v>99</v>
      </c>
      <c r="I22" s="43"/>
      <c r="J22" s="43" t="s">
        <v>100</v>
      </c>
      <c r="K22" s="43"/>
      <c r="L22" s="43"/>
      <c r="N22">
        <f t="shared" si="41"/>
        <v>5</v>
      </c>
      <c r="O22" t="str">
        <f t="shared" si="42"/>
        <v>Thursday</v>
      </c>
      <c r="P22" t="str">
        <f>VLOOKUP(DAY(A22),Paramètres!I$3:J$33,2,FALSE)</f>
        <v>16th</v>
      </c>
      <c r="Q22" t="str">
        <f>VLOOKUP(MONTH(A22),Paramètres!M$3:N$14,2,FALSE)</f>
        <v>May</v>
      </c>
      <c r="R22" t="str">
        <f t="shared" si="43"/>
        <v>16/5/2024</v>
      </c>
      <c r="S22" t="str">
        <f t="shared" si="44"/>
        <v xml:space="preserve">Today is Thursday</v>
      </c>
      <c r="T22" s="31" t="str">
        <f t="shared" si="45"/>
        <v xml:space="preserve"> the 16th of May, 2024</v>
      </c>
      <c r="U22" t="str">
        <f>IF(C22="","",VLOOKUP(C22,ListesDeroulantes!A:B,2,FALSE)&amp;" menu")</f>
        <v xml:space="preserve">organic menu</v>
      </c>
      <c r="V22" t="str">
        <f t="shared" si="46"/>
        <v xml:space="preserve">Today, there is a organic menu:</v>
      </c>
      <c r="W22" t="str">
        <f>HMTL!B$10&amp;R22&amp;HMTL!B$12&amp;S22&amp;HMTL!B$14&amp;T22&amp;HMTL!B$16&amp;V22&amp;HMTL!B$18</f>
        <v xml:space="preserve">        &lt;!-- début d'un menu--&gt;
        &lt;div class="u-accordion-item"&gt;
          &lt;a class="u-accordion-link u-button-style u-palette-3-light-2 u-accordion-link-2" id="link-accordion-4c47"
            aria-controls="accordion-4c47" aria-selected="false"&gt;
            &lt;span class="u-accordion-link-text"&gt;16/5/2024&lt;/span&gt;&lt;span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2" s="31" t="str">
        <f>IFERROR(VLOOKUP(D22,ListesDeroulantes!C:E,3,FALSE),"")</f>
        <v xml:space="preserve">grated carrots</v>
      </c>
      <c r="Y22" s="31" t="str">
        <f>IFERROR("./images/"&amp;VLOOKUP(D22,ListesDeroulantes!C:E,2,FALSE),"")</f>
        <v>./images/carrots.png</v>
      </c>
      <c r="Z22" s="31" t="str">
        <f>IFERROR(VLOOKUP(E22,ListesDeroulantes!F:H,3,FALSE),"")</f>
        <v/>
      </c>
      <c r="AA22" s="31" t="str">
        <f>IFERROR("./images/"&amp;VLOOKUP(E22,ListesDeroulantes!F:H,2,FALSE),"")</f>
        <v/>
      </c>
      <c r="AB22" s="31" t="str">
        <f t="shared" si="47"/>
        <v xml:space="preserve">grated carrots</v>
      </c>
      <c r="AC22" t="str">
        <f>IFERROR(VLOOKUP(G22,ListesDeroulantes!I:K,3,FALSE),"")</f>
        <v>pasta</v>
      </c>
      <c r="AD22" t="str">
        <f>IFERROR("./images/"&amp;VLOOKUP(G22,ListesDeroulantes!I:K,2,FALSE),"")</f>
        <v>./images/pasta.png</v>
      </c>
      <c r="AE22" t="str">
        <f>IFERROR(VLOOKUP(H22,ListesDeroulantes!I:K,3,FALSE),"")</f>
        <v>lentils</v>
      </c>
      <c r="AF22" t="str">
        <f>IFERROR("./images/"&amp;VLOOKUP(H22,ListesDeroulantes!I:K,2,FALSE),"")</f>
        <v>./images/lentils.png</v>
      </c>
      <c r="AG22" t="str">
        <f>IFERROR(VLOOKUP(I22,ListesDeroulantes!I:K,3,FALSE),"")</f>
        <v/>
      </c>
      <c r="AH22" s="31" t="str">
        <f>IFERROR("./images/"&amp;VLOOKUP(I22,ListesDeroulantes!I:K,2,FALSE),"")</f>
        <v/>
      </c>
      <c r="AI22" t="str">
        <f t="shared" si="48"/>
        <v xml:space="preserve">pasta with lentils</v>
      </c>
      <c r="AJ22" t="str">
        <f>IFERROR(VLOOKUP(J22,ListesDeroulantes!L:N,3,FALSE),"")</f>
        <v xml:space="preserve">chocolate cake</v>
      </c>
      <c r="AK22" t="str">
        <f>IFERROR("./images/"&amp;VLOOKUP(J22,ListesDeroulantes!L:N,2,FALSE),"")</f>
        <v>./images/chocolatecake.png</v>
      </c>
      <c r="AL22" t="str">
        <f>IFERROR(VLOOKUP(K22,ListesDeroulantes!L:N,3,FALSE),"")</f>
        <v/>
      </c>
      <c r="AM22" t="str">
        <f>IFERROR("./images/"&amp;VLOOKUP(K22,ListesDeroulantes!L:N,2,FALSE),"")</f>
        <v/>
      </c>
      <c r="AN22" t="str">
        <f>IFERROR(VLOOKUP(L22,ListesDeroulantes!L:N,3,FALSE),"")</f>
        <v/>
      </c>
      <c r="AO22" s="31" t="str">
        <f>IFERROR("./images/"&amp;VLOOKUP(L22,ListesDeroulantes!L:N,2,FALSE),"")</f>
        <v/>
      </c>
      <c r="AP22" t="str">
        <f t="shared" si="49"/>
        <v xml:space="preserve">chocolate cake</v>
      </c>
      <c r="AQ22" t="str">
        <f>HMTL!B$20&amp;AB22&amp;IF(Y22&lt;&gt;"",HMTL!B$24&amp;Y22&amp;HMTL!B$26,"")&amp;IF(AA22&lt;&gt;"",HMTL!B$28&amp;AA22&amp;HMTL!B$26,"")&amp;HMTL!B$32&amp;HMTL!B$21&amp;AI22&amp;IF(AD22&lt;&gt;"",HMTL!B$24&amp;AD22&amp;HMTL!B$26,"")&amp;IF(AF22&lt;&gt;"",HMTL!B$28&amp;AF22&amp;HMTL!B$26,"")&amp;IF(AH22&lt;&gt;"",HMTL!B$30&amp;AH22&amp;HMTL!B$26,"")&amp;HMTL!B$32&amp;HMTL!B$22&amp;AP22&amp;IF(AK22&lt;&gt;"",HMTL!B$24&amp;AK22&amp;HMTL!B$26,"")&amp;IF(AM22&lt;&gt;"",HMTL!B$28&amp;AM22&amp;HMTL!B$26,"")&amp;IF(AO22&lt;&gt;"",HMTL!B$30&amp;AO22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2" s="31" t="str">
        <f>IF(A22&lt;&gt;"",W22&amp;AQ22&amp;HMTL!B$32&amp;HMTL!B$34,"")</f>
        <v xml:space="preserve">        &lt;!-- début d'un menu--&gt;
        &lt;div class="u-accordion-item"&gt;
          &lt;a class="u-accordion-link u-button-style u-palette-3-light-2 u-accordion-link-2" id="link-accordion-4c47"
            aria-controls="accordion-4c47" aria-selected="false"&gt;
            &lt;span class="u-accordion-link-text"&gt;16/5/2024&lt;/span&gt;&lt;span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2" s="32"/>
    </row>
    <row r="23" ht="14.25">
      <c r="A23" s="41">
        <v>45429</v>
      </c>
      <c r="B23" s="42">
        <f t="shared" si="40"/>
        <v>5</v>
      </c>
      <c r="C23" s="42" t="s">
        <v>96</v>
      </c>
      <c r="D23" s="42" t="s">
        <v>97</v>
      </c>
      <c r="E23" s="42"/>
      <c r="F23" s="43"/>
      <c r="G23" s="42" t="s">
        <v>98</v>
      </c>
      <c r="H23" s="43" t="s">
        <v>99</v>
      </c>
      <c r="I23" s="43"/>
      <c r="J23" s="43" t="s">
        <v>100</v>
      </c>
      <c r="K23" s="43"/>
      <c r="L23" s="43"/>
      <c r="N23">
        <f t="shared" si="41"/>
        <v>6</v>
      </c>
      <c r="O23" t="str">
        <f t="shared" si="42"/>
        <v>Friday</v>
      </c>
      <c r="P23" t="str">
        <f>VLOOKUP(DAY(A23),Paramètres!I$3:J$33,2,FALSE)</f>
        <v>17th</v>
      </c>
      <c r="Q23" t="str">
        <f>VLOOKUP(MONTH(A23),Paramètres!M$3:N$14,2,FALSE)</f>
        <v>May</v>
      </c>
      <c r="R23" t="str">
        <f t="shared" si="43"/>
        <v>17/5/2024</v>
      </c>
      <c r="S23" t="str">
        <f t="shared" si="44"/>
        <v xml:space="preserve">Today is Friday</v>
      </c>
      <c r="T23" s="31" t="str">
        <f t="shared" si="45"/>
        <v xml:space="preserve"> the 17th of May, 2024</v>
      </c>
      <c r="U23" t="str">
        <f>IF(C23="","",VLOOKUP(C23,ListesDeroulantes!A:B,2,FALSE)&amp;" menu")</f>
        <v xml:space="preserve">organic menu</v>
      </c>
      <c r="V23" t="str">
        <f t="shared" si="46"/>
        <v xml:space="preserve">Today, there is a organic menu:</v>
      </c>
      <c r="W23" t="str">
        <f>HMTL!B$10&amp;R23&amp;HMTL!B$12&amp;S23&amp;HMTL!B$14&amp;T23&amp;HMTL!B$16&amp;V23&amp;HMTL!B$18</f>
        <v xml:space="preserve">        &lt;!-- début d'un menu--&gt;
        &lt;div class="u-accordion-item"&gt;
          &lt;a class="u-accordion-link u-button-style u-palette-3-light-2 u-accordion-link-2" id="link-accordion-4c47"
            aria-controls="accordion-4c47" aria-selected="false"&gt;
            &lt;span class="u-accordion-link-text"&gt;17/5/2024&lt;/span&gt;&lt;span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3" s="31" t="str">
        <f>IFERROR(VLOOKUP(D23,ListesDeroulantes!C:E,3,FALSE),"")</f>
        <v xml:space="preserve">grated carrots</v>
      </c>
      <c r="Y23" s="31" t="str">
        <f>IFERROR("./images/"&amp;VLOOKUP(D23,ListesDeroulantes!C:E,2,FALSE),"")</f>
        <v>./images/carrots.png</v>
      </c>
      <c r="Z23" s="31" t="str">
        <f>IFERROR(VLOOKUP(E23,ListesDeroulantes!F:H,3,FALSE),"")</f>
        <v/>
      </c>
      <c r="AA23" s="31" t="str">
        <f>IFERROR("./images/"&amp;VLOOKUP(E23,ListesDeroulantes!F:H,2,FALSE),"")</f>
        <v/>
      </c>
      <c r="AB23" s="31" t="str">
        <f t="shared" si="47"/>
        <v xml:space="preserve">grated carrots</v>
      </c>
      <c r="AC23" t="str">
        <f>IFERROR(VLOOKUP(G23,ListesDeroulantes!I:K,3,FALSE),"")</f>
        <v>pasta</v>
      </c>
      <c r="AD23" t="str">
        <f>IFERROR("./images/"&amp;VLOOKUP(G23,ListesDeroulantes!I:K,2,FALSE),"")</f>
        <v>./images/pasta.png</v>
      </c>
      <c r="AE23" t="str">
        <f>IFERROR(VLOOKUP(H23,ListesDeroulantes!I:K,3,FALSE),"")</f>
        <v>lentils</v>
      </c>
      <c r="AF23" t="str">
        <f>IFERROR("./images/"&amp;VLOOKUP(H23,ListesDeroulantes!I:K,2,FALSE),"")</f>
        <v>./images/lentils.png</v>
      </c>
      <c r="AG23" t="str">
        <f>IFERROR(VLOOKUP(I23,ListesDeroulantes!I:K,3,FALSE),"")</f>
        <v/>
      </c>
      <c r="AH23" s="31" t="str">
        <f>IFERROR("./images/"&amp;VLOOKUP(I23,ListesDeroulantes!I:K,2,FALSE),"")</f>
        <v/>
      </c>
      <c r="AI23" t="str">
        <f t="shared" si="48"/>
        <v xml:space="preserve">pasta with lentils</v>
      </c>
      <c r="AJ23" t="str">
        <f>IFERROR(VLOOKUP(J23,ListesDeroulantes!L:N,3,FALSE),"")</f>
        <v xml:space="preserve">chocolate cake</v>
      </c>
      <c r="AK23" t="str">
        <f>IFERROR("./images/"&amp;VLOOKUP(J23,ListesDeroulantes!L:N,2,FALSE),"")</f>
        <v>./images/chocolatecake.png</v>
      </c>
      <c r="AL23" t="str">
        <f>IFERROR(VLOOKUP(K23,ListesDeroulantes!L:N,3,FALSE),"")</f>
        <v/>
      </c>
      <c r="AM23" t="str">
        <f>IFERROR("./images/"&amp;VLOOKUP(K23,ListesDeroulantes!L:N,2,FALSE),"")</f>
        <v/>
      </c>
      <c r="AN23" t="str">
        <f>IFERROR(VLOOKUP(L23,ListesDeroulantes!L:N,3,FALSE),"")</f>
        <v/>
      </c>
      <c r="AO23" s="31" t="str">
        <f>IFERROR("./images/"&amp;VLOOKUP(L23,ListesDeroulantes!L:N,2,FALSE),"")</f>
        <v/>
      </c>
      <c r="AP23" t="str">
        <f t="shared" si="49"/>
        <v xml:space="preserve">chocolate cake</v>
      </c>
      <c r="AQ23" t="str">
        <f>HMTL!B$20&amp;AB23&amp;IF(Y23&lt;&gt;"",HMTL!B$24&amp;Y23&amp;HMTL!B$26,"")&amp;IF(AA23&lt;&gt;"",HMTL!B$28&amp;AA23&amp;HMTL!B$26,"")&amp;HMTL!B$32&amp;HMTL!B$21&amp;AI23&amp;IF(AD23&lt;&gt;"",HMTL!B$24&amp;AD23&amp;HMTL!B$26,"")&amp;IF(AF23&lt;&gt;"",HMTL!B$28&amp;AF23&amp;HMTL!B$26,"")&amp;IF(AH23&lt;&gt;"",HMTL!B$30&amp;AH23&amp;HMTL!B$26,"")&amp;HMTL!B$32&amp;HMTL!B$22&amp;AP23&amp;IF(AK23&lt;&gt;"",HMTL!B$24&amp;AK23&amp;HMTL!B$26,"")&amp;IF(AM23&lt;&gt;"",HMTL!B$28&amp;AM23&amp;HMTL!B$26,"")&amp;IF(AO23&lt;&gt;"",HMTL!B$30&amp;AO23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3" s="31" t="str">
        <f>IF(A23&lt;&gt;"",W23&amp;AQ23&amp;HMTL!B$32&amp;HMTL!B$34,"")</f>
        <v xml:space="preserve">        &lt;!-- début d'un menu--&gt;
        &lt;div class="u-accordion-item"&gt;
          &lt;a class="u-accordion-link u-button-style u-palette-3-light-2 u-accordion-link-2" id="link-accordion-4c47"
            aria-controls="accordion-4c47" aria-selected="false"&gt;
            &lt;span class="u-accordion-link-text"&gt;17/5/2024&lt;/span&gt;&lt;span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3" s="32"/>
    </row>
    <row r="24" ht="14.25">
      <c r="A24" s="41">
        <v>45430</v>
      </c>
      <c r="B24" s="42">
        <f t="shared" si="40"/>
        <v>6</v>
      </c>
      <c r="C24" s="42" t="s">
        <v>96</v>
      </c>
      <c r="D24" s="42" t="s">
        <v>97</v>
      </c>
      <c r="E24" s="42"/>
      <c r="F24" s="43"/>
      <c r="G24" s="42" t="s">
        <v>98</v>
      </c>
      <c r="H24" s="43" t="s">
        <v>99</v>
      </c>
      <c r="I24" s="43"/>
      <c r="J24" s="43" t="s">
        <v>100</v>
      </c>
      <c r="K24" s="43"/>
      <c r="L24" s="43"/>
      <c r="N24">
        <f t="shared" si="41"/>
        <v>7</v>
      </c>
      <c r="O24" t="str">
        <f t="shared" si="42"/>
        <v>Saturday</v>
      </c>
      <c r="P24" t="str">
        <f>VLOOKUP(DAY(A24),Paramètres!I$3:J$33,2,FALSE)</f>
        <v>18th</v>
      </c>
      <c r="Q24" t="str">
        <f>VLOOKUP(MONTH(A24),Paramètres!M$3:N$14,2,FALSE)</f>
        <v>May</v>
      </c>
      <c r="R24" t="str">
        <f t="shared" si="43"/>
        <v>18/5/2024</v>
      </c>
      <c r="S24" t="str">
        <f t="shared" si="44"/>
        <v xml:space="preserve">Today is Saturday</v>
      </c>
      <c r="T24" s="31" t="str">
        <f t="shared" si="45"/>
        <v xml:space="preserve"> the 18th of May, 2024</v>
      </c>
      <c r="U24" t="str">
        <f>IF(C24="","",VLOOKUP(C24,ListesDeroulantes!A:B,2,FALSE)&amp;" menu")</f>
        <v xml:space="preserve">organic menu</v>
      </c>
      <c r="V24" t="str">
        <f t="shared" si="46"/>
        <v xml:space="preserve">Today, there is a organic menu:</v>
      </c>
      <c r="W24" t="str">
        <f>HMTL!B$10&amp;R24&amp;HMTL!B$12&amp;S24&amp;HMTL!B$14&amp;T24&amp;HMTL!B$16&amp;V24&amp;HMTL!B$18</f>
        <v xml:space="preserve">        &lt;!-- début d'un menu--&gt;
        &lt;div class="u-accordion-item"&gt;
          &lt;a class="u-accordion-link u-button-style u-palette-3-light-2 u-accordion-link-2" id="link-accordion-4c47"
            aria-controls="accordion-4c47" aria-selected="false"&gt;
            &lt;span class="u-accordion-link-text"&gt;18/5/2024&lt;/span&gt;&lt;span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4" s="31" t="str">
        <f>IFERROR(VLOOKUP(D24,ListesDeroulantes!C:E,3,FALSE),"")</f>
        <v xml:space="preserve">grated carrots</v>
      </c>
      <c r="Y24" s="31" t="str">
        <f>IFERROR("./images/"&amp;VLOOKUP(D24,ListesDeroulantes!C:E,2,FALSE),"")</f>
        <v>./images/carrots.png</v>
      </c>
      <c r="Z24" s="31" t="str">
        <f>IFERROR(VLOOKUP(E24,ListesDeroulantes!F:H,3,FALSE),"")</f>
        <v/>
      </c>
      <c r="AA24" s="31" t="str">
        <f>IFERROR("./images/"&amp;VLOOKUP(E24,ListesDeroulantes!F:H,2,FALSE),"")</f>
        <v/>
      </c>
      <c r="AB24" s="31" t="str">
        <f t="shared" si="47"/>
        <v xml:space="preserve">grated carrots</v>
      </c>
      <c r="AC24" t="str">
        <f>IFERROR(VLOOKUP(G24,ListesDeroulantes!I:K,3,FALSE),"")</f>
        <v>pasta</v>
      </c>
      <c r="AD24" t="str">
        <f>IFERROR("./images/"&amp;VLOOKUP(G24,ListesDeroulantes!I:K,2,FALSE),"")</f>
        <v>./images/pasta.png</v>
      </c>
      <c r="AE24" t="str">
        <f>IFERROR(VLOOKUP(H24,ListesDeroulantes!I:K,3,FALSE),"")</f>
        <v>lentils</v>
      </c>
      <c r="AF24" t="str">
        <f>IFERROR("./images/"&amp;VLOOKUP(H24,ListesDeroulantes!I:K,2,FALSE),"")</f>
        <v>./images/lentils.png</v>
      </c>
      <c r="AG24" t="str">
        <f>IFERROR(VLOOKUP(I24,ListesDeroulantes!I:K,3,FALSE),"")</f>
        <v/>
      </c>
      <c r="AH24" s="31" t="str">
        <f>IFERROR("./images/"&amp;VLOOKUP(I24,ListesDeroulantes!I:K,2,FALSE),"")</f>
        <v/>
      </c>
      <c r="AI24" t="str">
        <f t="shared" si="48"/>
        <v xml:space="preserve">pasta with lentils</v>
      </c>
      <c r="AJ24" t="str">
        <f>IFERROR(VLOOKUP(J24,ListesDeroulantes!L:N,3,FALSE),"")</f>
        <v xml:space="preserve">chocolate cake</v>
      </c>
      <c r="AK24" t="str">
        <f>IFERROR("./images/"&amp;VLOOKUP(J24,ListesDeroulantes!L:N,2,FALSE),"")</f>
        <v>./images/chocolatecake.png</v>
      </c>
      <c r="AL24" t="str">
        <f>IFERROR(VLOOKUP(K24,ListesDeroulantes!L:N,3,FALSE),"")</f>
        <v/>
      </c>
      <c r="AM24" t="str">
        <f>IFERROR("./images/"&amp;VLOOKUP(K24,ListesDeroulantes!L:N,2,FALSE),"")</f>
        <v/>
      </c>
      <c r="AN24" t="str">
        <f>IFERROR(VLOOKUP(L24,ListesDeroulantes!L:N,3,FALSE),"")</f>
        <v/>
      </c>
      <c r="AO24" s="31" t="str">
        <f>IFERROR("./images/"&amp;VLOOKUP(L24,ListesDeroulantes!L:N,2,FALSE),"")</f>
        <v/>
      </c>
      <c r="AP24" t="str">
        <f t="shared" si="49"/>
        <v xml:space="preserve">chocolate cake</v>
      </c>
      <c r="AQ24" t="str">
        <f>HMTL!B$20&amp;AB24&amp;IF(Y24&lt;&gt;"",HMTL!B$24&amp;Y24&amp;HMTL!B$26,"")&amp;IF(AA24&lt;&gt;"",HMTL!B$28&amp;AA24&amp;HMTL!B$26,"")&amp;HMTL!B$32&amp;HMTL!B$21&amp;AI24&amp;IF(AD24&lt;&gt;"",HMTL!B$24&amp;AD24&amp;HMTL!B$26,"")&amp;IF(AF24&lt;&gt;"",HMTL!B$28&amp;AF24&amp;HMTL!B$26,"")&amp;IF(AH24&lt;&gt;"",HMTL!B$30&amp;AH24&amp;HMTL!B$26,"")&amp;HMTL!B$32&amp;HMTL!B$22&amp;AP24&amp;IF(AK24&lt;&gt;"",HMTL!B$24&amp;AK24&amp;HMTL!B$26,"")&amp;IF(AM24&lt;&gt;"",HMTL!B$28&amp;AM24&amp;HMTL!B$26,"")&amp;IF(AO24&lt;&gt;"",HMTL!B$30&amp;AO24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4" s="31" t="str">
        <f>IF(A24&lt;&gt;"",W24&amp;AQ24&amp;HMTL!B$32&amp;HMTL!B$34,"")</f>
        <v xml:space="preserve">        &lt;!-- début d'un menu--&gt;
        &lt;div class="u-accordion-item"&gt;
          &lt;a class="u-accordion-link u-button-style u-palette-3-light-2 u-accordion-link-2" id="link-accordion-4c47"
            aria-controls="accordion-4c47" aria-selected="false"&gt;
            &lt;span class="u-accordion-link-text"&gt;18/5/2024&lt;/span&gt;&lt;span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4" s="32"/>
    </row>
    <row r="25" ht="14.25">
      <c r="A25" s="41">
        <v>45431</v>
      </c>
      <c r="B25" s="42">
        <f t="shared" si="40"/>
        <v>7</v>
      </c>
      <c r="C25" s="42" t="s">
        <v>96</v>
      </c>
      <c r="D25" s="42" t="s">
        <v>97</v>
      </c>
      <c r="E25" s="42"/>
      <c r="F25" s="43"/>
      <c r="G25" s="42" t="s">
        <v>98</v>
      </c>
      <c r="H25" s="43" t="s">
        <v>99</v>
      </c>
      <c r="I25" s="43"/>
      <c r="J25" s="43" t="s">
        <v>100</v>
      </c>
      <c r="K25" s="43"/>
      <c r="L25" s="43"/>
      <c r="N25">
        <f t="shared" si="41"/>
        <v>1</v>
      </c>
      <c r="O25" t="str">
        <f t="shared" si="42"/>
        <v>Sunday</v>
      </c>
      <c r="P25" t="str">
        <f>VLOOKUP(DAY(A25),Paramètres!I$3:J$33,2,FALSE)</f>
        <v>19th</v>
      </c>
      <c r="Q25" t="str">
        <f>VLOOKUP(MONTH(A25),Paramètres!M$3:N$14,2,FALSE)</f>
        <v>May</v>
      </c>
      <c r="R25" t="str">
        <f t="shared" si="43"/>
        <v>19/5/2024</v>
      </c>
      <c r="S25" t="str">
        <f t="shared" si="44"/>
        <v xml:space="preserve">Today is Sunday</v>
      </c>
      <c r="T25" s="31" t="str">
        <f t="shared" si="45"/>
        <v xml:space="preserve"> the 19th of May, 2024</v>
      </c>
      <c r="U25" t="str">
        <f>IF(C25="","",VLOOKUP(C25,ListesDeroulantes!A:B,2,FALSE)&amp;" menu")</f>
        <v xml:space="preserve">organic menu</v>
      </c>
      <c r="V25" t="str">
        <f t="shared" si="46"/>
        <v xml:space="preserve">Today, there is a organic menu:</v>
      </c>
      <c r="W25" t="str">
        <f>HMTL!B$10&amp;R25&amp;HMTL!B$12&amp;S25&amp;HMTL!B$14&amp;T25&amp;HMTL!B$16&amp;V25&amp;HMTL!B$18</f>
        <v xml:space="preserve">        &lt;!-- début d'un menu--&gt;
        &lt;div class="u-accordion-item"&gt;
          &lt;a class="u-accordion-link u-button-style u-palette-3-light-2 u-accordion-link-2" id="link-accordion-4c47"
            aria-controls="accordion-4c47" aria-selected="false"&gt;
            &lt;span class="u-accordion-link-text"&gt;19/5/2024&lt;/span&gt;&lt;span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5" s="31" t="str">
        <f>IFERROR(VLOOKUP(D25,ListesDeroulantes!C:E,3,FALSE),"")</f>
        <v xml:space="preserve">grated carrots</v>
      </c>
      <c r="Y25" s="31" t="str">
        <f>IFERROR("./images/"&amp;VLOOKUP(D25,ListesDeroulantes!C:E,2,FALSE),"")</f>
        <v>./images/carrots.png</v>
      </c>
      <c r="Z25" s="31" t="str">
        <f>IFERROR(VLOOKUP(E25,ListesDeroulantes!F:H,3,FALSE),"")</f>
        <v/>
      </c>
      <c r="AA25" s="31" t="str">
        <f>IFERROR("./images/"&amp;VLOOKUP(E25,ListesDeroulantes!F:H,2,FALSE),"")</f>
        <v/>
      </c>
      <c r="AB25" s="31" t="str">
        <f t="shared" si="47"/>
        <v xml:space="preserve">grated carrots</v>
      </c>
      <c r="AC25" t="str">
        <f>IFERROR(VLOOKUP(G25,ListesDeroulantes!I:K,3,FALSE),"")</f>
        <v>pasta</v>
      </c>
      <c r="AD25" t="str">
        <f>IFERROR("./images/"&amp;VLOOKUP(G25,ListesDeroulantes!I:K,2,FALSE),"")</f>
        <v>./images/pasta.png</v>
      </c>
      <c r="AE25" t="str">
        <f>IFERROR(VLOOKUP(H25,ListesDeroulantes!I:K,3,FALSE),"")</f>
        <v>lentils</v>
      </c>
      <c r="AF25" t="str">
        <f>IFERROR("./images/"&amp;VLOOKUP(H25,ListesDeroulantes!I:K,2,FALSE),"")</f>
        <v>./images/lentils.png</v>
      </c>
      <c r="AG25" t="str">
        <f>IFERROR(VLOOKUP(I25,ListesDeroulantes!I:K,3,FALSE),"")</f>
        <v/>
      </c>
      <c r="AH25" s="31" t="str">
        <f>IFERROR("./images/"&amp;VLOOKUP(I25,ListesDeroulantes!I:K,2,FALSE),"")</f>
        <v/>
      </c>
      <c r="AI25" t="str">
        <f t="shared" si="48"/>
        <v xml:space="preserve">pasta with lentils</v>
      </c>
      <c r="AJ25" t="str">
        <f>IFERROR(VLOOKUP(J25,ListesDeroulantes!L:N,3,FALSE),"")</f>
        <v xml:space="preserve">chocolate cake</v>
      </c>
      <c r="AK25" t="str">
        <f>IFERROR("./images/"&amp;VLOOKUP(J25,ListesDeroulantes!L:N,2,FALSE),"")</f>
        <v>./images/chocolatecake.png</v>
      </c>
      <c r="AL25" t="str">
        <f>IFERROR(VLOOKUP(K25,ListesDeroulantes!L:N,3,FALSE),"")</f>
        <v/>
      </c>
      <c r="AM25" t="str">
        <f>IFERROR("./images/"&amp;VLOOKUP(K25,ListesDeroulantes!L:N,2,FALSE),"")</f>
        <v/>
      </c>
      <c r="AN25" t="str">
        <f>IFERROR(VLOOKUP(L25,ListesDeroulantes!L:N,3,FALSE),"")</f>
        <v/>
      </c>
      <c r="AO25" s="31" t="str">
        <f>IFERROR("./images/"&amp;VLOOKUP(L25,ListesDeroulantes!L:N,2,FALSE),"")</f>
        <v/>
      </c>
      <c r="AP25" t="str">
        <f t="shared" si="49"/>
        <v xml:space="preserve">chocolate cake</v>
      </c>
      <c r="AQ25" t="str">
        <f>HMTL!B$20&amp;AB25&amp;IF(Y25&lt;&gt;"",HMTL!B$24&amp;Y25&amp;HMTL!B$26,"")&amp;IF(AA25&lt;&gt;"",HMTL!B$28&amp;AA25&amp;HMTL!B$26,"")&amp;HMTL!B$32&amp;HMTL!B$21&amp;AI25&amp;IF(AD25&lt;&gt;"",HMTL!B$24&amp;AD25&amp;HMTL!B$26,"")&amp;IF(AF25&lt;&gt;"",HMTL!B$28&amp;AF25&amp;HMTL!B$26,"")&amp;IF(AH25&lt;&gt;"",HMTL!B$30&amp;AH25&amp;HMTL!B$26,"")&amp;HMTL!B$32&amp;HMTL!B$22&amp;AP25&amp;IF(AK25&lt;&gt;"",HMTL!B$24&amp;AK25&amp;HMTL!B$26,"")&amp;IF(AM25&lt;&gt;"",HMTL!B$28&amp;AM25&amp;HMTL!B$26,"")&amp;IF(AO25&lt;&gt;"",HMTL!B$30&amp;AO25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5" s="31" t="str">
        <f>IF(A25&lt;&gt;"",W25&amp;AQ25&amp;HMTL!B$32&amp;HMTL!B$34,"")</f>
        <v xml:space="preserve">        &lt;!-- début d'un menu--&gt;
        &lt;div class="u-accordion-item"&gt;
          &lt;a class="u-accordion-link u-button-style u-palette-3-light-2 u-accordion-link-2" id="link-accordion-4c47"
            aria-controls="accordion-4c47" aria-selected="false"&gt;
            &lt;span class="u-accordion-link-text"&gt;19/5/2024&lt;/span&gt;&lt;span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5" s="32"/>
    </row>
    <row r="26" ht="14.25">
      <c r="A26" s="41">
        <v>45432</v>
      </c>
      <c r="B26" s="42">
        <f t="shared" si="40"/>
        <v>1</v>
      </c>
      <c r="C26" s="42" t="s">
        <v>96</v>
      </c>
      <c r="D26" s="42" t="s">
        <v>97</v>
      </c>
      <c r="E26" s="42"/>
      <c r="F26" s="43"/>
      <c r="G26" s="42" t="s">
        <v>98</v>
      </c>
      <c r="H26" s="43" t="s">
        <v>99</v>
      </c>
      <c r="I26" s="43"/>
      <c r="J26" s="43" t="s">
        <v>100</v>
      </c>
      <c r="K26" s="43"/>
      <c r="L26" s="43"/>
      <c r="N26">
        <f t="shared" si="41"/>
        <v>2</v>
      </c>
      <c r="O26" t="str">
        <f t="shared" si="42"/>
        <v>Monday</v>
      </c>
      <c r="P26" t="str">
        <f>VLOOKUP(DAY(A26),Paramètres!I$3:J$33,2,FALSE)</f>
        <v>20th</v>
      </c>
      <c r="Q26" t="str">
        <f>VLOOKUP(MONTH(A26),Paramètres!M$3:N$14,2,FALSE)</f>
        <v>May</v>
      </c>
      <c r="R26" t="str">
        <f t="shared" si="43"/>
        <v>20/5/2024</v>
      </c>
      <c r="S26" t="str">
        <f t="shared" si="44"/>
        <v xml:space="preserve">Today is Monday</v>
      </c>
      <c r="T26" s="31" t="str">
        <f t="shared" si="45"/>
        <v xml:space="preserve"> the 20th of May, 2024</v>
      </c>
      <c r="U26" t="str">
        <f>IF(C26="","",VLOOKUP(C26,ListesDeroulantes!A:B,2,FALSE)&amp;" menu")</f>
        <v xml:space="preserve">organic menu</v>
      </c>
      <c r="V26" t="str">
        <f t="shared" si="46"/>
        <v xml:space="preserve">Today, there is a organic menu:</v>
      </c>
      <c r="W26" t="str">
        <f>HMTL!B$10&amp;R26&amp;HMTL!B$12&amp;S26&amp;HMTL!B$14&amp;T26&amp;HMTL!B$16&amp;V26&amp;HMTL!B$18</f>
        <v xml:space="preserve">        &lt;!-- début d'un menu--&gt;
        &lt;div class="u-accordion-item"&gt;
          &lt;a class="u-accordion-link u-button-style u-palette-3-light-2 u-accordion-link-2" id="link-accordion-4c47"
            aria-controls="accordion-4c47" aria-selected="false"&gt;
            &lt;span class="u-accordion-link-text"&gt;20/5/2024&lt;/span&gt;&lt;span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6" s="31" t="str">
        <f>IFERROR(VLOOKUP(D26,ListesDeroulantes!C:E,3,FALSE),"")</f>
        <v xml:space="preserve">grated carrots</v>
      </c>
      <c r="Y26" s="31" t="str">
        <f>IFERROR("./images/"&amp;VLOOKUP(D26,ListesDeroulantes!C:E,2,FALSE),"")</f>
        <v>./images/carrots.png</v>
      </c>
      <c r="Z26" s="31" t="str">
        <f>IFERROR(VLOOKUP(E26,ListesDeroulantes!F:H,3,FALSE),"")</f>
        <v/>
      </c>
      <c r="AA26" s="31" t="str">
        <f>IFERROR("./images/"&amp;VLOOKUP(E26,ListesDeroulantes!F:H,2,FALSE),"")</f>
        <v/>
      </c>
      <c r="AB26" s="31" t="str">
        <f t="shared" si="47"/>
        <v xml:space="preserve">grated carrots</v>
      </c>
      <c r="AC26" t="str">
        <f>IFERROR(VLOOKUP(G26,ListesDeroulantes!I:K,3,FALSE),"")</f>
        <v>pasta</v>
      </c>
      <c r="AD26" t="str">
        <f>IFERROR("./images/"&amp;VLOOKUP(G26,ListesDeroulantes!I:K,2,FALSE),"")</f>
        <v>./images/pasta.png</v>
      </c>
      <c r="AE26" t="str">
        <f>IFERROR(VLOOKUP(H26,ListesDeroulantes!I:K,3,FALSE),"")</f>
        <v>lentils</v>
      </c>
      <c r="AF26" t="str">
        <f>IFERROR("./images/"&amp;VLOOKUP(H26,ListesDeroulantes!I:K,2,FALSE),"")</f>
        <v>./images/lentils.png</v>
      </c>
      <c r="AG26" t="str">
        <f>IFERROR(VLOOKUP(I26,ListesDeroulantes!I:K,3,FALSE),"")</f>
        <v/>
      </c>
      <c r="AH26" s="31" t="str">
        <f>IFERROR("./images/"&amp;VLOOKUP(I26,ListesDeroulantes!I:K,2,FALSE),"")</f>
        <v/>
      </c>
      <c r="AI26" t="str">
        <f t="shared" si="48"/>
        <v xml:space="preserve">pasta with lentils</v>
      </c>
      <c r="AJ26" t="str">
        <f>IFERROR(VLOOKUP(J26,ListesDeroulantes!L:N,3,FALSE),"")</f>
        <v xml:space="preserve">chocolate cake</v>
      </c>
      <c r="AK26" t="str">
        <f>IFERROR("./images/"&amp;VLOOKUP(J26,ListesDeroulantes!L:N,2,FALSE),"")</f>
        <v>./images/chocolatecake.png</v>
      </c>
      <c r="AL26" t="str">
        <f>IFERROR(VLOOKUP(K26,ListesDeroulantes!L:N,3,FALSE),"")</f>
        <v/>
      </c>
      <c r="AM26" t="str">
        <f>IFERROR("./images/"&amp;VLOOKUP(K26,ListesDeroulantes!L:N,2,FALSE),"")</f>
        <v/>
      </c>
      <c r="AN26" t="str">
        <f>IFERROR(VLOOKUP(L26,ListesDeroulantes!L:N,3,FALSE),"")</f>
        <v/>
      </c>
      <c r="AO26" s="31" t="str">
        <f>IFERROR("./images/"&amp;VLOOKUP(L26,ListesDeroulantes!L:N,2,FALSE),"")</f>
        <v/>
      </c>
      <c r="AP26" t="str">
        <f t="shared" si="49"/>
        <v xml:space="preserve">chocolate cake</v>
      </c>
      <c r="AQ26" t="str">
        <f>HMTL!B$20&amp;AB26&amp;IF(Y26&lt;&gt;"",HMTL!B$24&amp;Y26&amp;HMTL!B$26,"")&amp;IF(AA26&lt;&gt;"",HMTL!B$28&amp;AA26&amp;HMTL!B$26,"")&amp;HMTL!B$32&amp;HMTL!B$21&amp;AI26&amp;IF(AD26&lt;&gt;"",HMTL!B$24&amp;AD26&amp;HMTL!B$26,"")&amp;IF(AF26&lt;&gt;"",HMTL!B$28&amp;AF26&amp;HMTL!B$26,"")&amp;IF(AH26&lt;&gt;"",HMTL!B$30&amp;AH26&amp;HMTL!B$26,"")&amp;HMTL!B$32&amp;HMTL!B$22&amp;AP26&amp;IF(AK26&lt;&gt;"",HMTL!B$24&amp;AK26&amp;HMTL!B$26,"")&amp;IF(AM26&lt;&gt;"",HMTL!B$28&amp;AM26&amp;HMTL!B$26,"")&amp;IF(AO26&lt;&gt;"",HMTL!B$30&amp;AO26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6" s="31" t="str">
        <f>IF(A26&lt;&gt;"",W26&amp;AQ26&amp;HMTL!B$32&amp;HMTL!B$34,"")</f>
        <v xml:space="preserve">        &lt;!-- début d'un menu--&gt;
        &lt;div class="u-accordion-item"&gt;
          &lt;a class="u-accordion-link u-button-style u-palette-3-light-2 u-accordion-link-2" id="link-accordion-4c47"
            aria-controls="accordion-4c47" aria-selected="false"&gt;
            &lt;span class="u-accordion-link-text"&gt;20/5/2024&lt;/span&gt;&lt;span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6" s="32"/>
    </row>
    <row r="27" ht="14.25">
      <c r="A27" s="41">
        <v>45433</v>
      </c>
      <c r="B27" s="42">
        <f t="shared" si="40"/>
        <v>2</v>
      </c>
      <c r="C27" s="42" t="s">
        <v>96</v>
      </c>
      <c r="D27" s="42" t="s">
        <v>97</v>
      </c>
      <c r="E27" s="42"/>
      <c r="F27" s="43"/>
      <c r="G27" s="42" t="s">
        <v>98</v>
      </c>
      <c r="H27" s="43" t="s">
        <v>99</v>
      </c>
      <c r="I27" s="43"/>
      <c r="J27" s="43" t="s">
        <v>100</v>
      </c>
      <c r="K27" s="43"/>
      <c r="L27" s="43"/>
      <c r="N27">
        <f t="shared" si="41"/>
        <v>3</v>
      </c>
      <c r="O27" t="str">
        <f t="shared" si="42"/>
        <v>Tuesday</v>
      </c>
      <c r="P27" t="str">
        <f>VLOOKUP(DAY(A27),Paramètres!I$3:J$33,2,FALSE)</f>
        <v>21st</v>
      </c>
      <c r="Q27" t="str">
        <f>VLOOKUP(MONTH(A27),Paramètres!M$3:N$14,2,FALSE)</f>
        <v>May</v>
      </c>
      <c r="R27" t="str">
        <f t="shared" si="43"/>
        <v>21/5/2024</v>
      </c>
      <c r="S27" t="str">
        <f t="shared" si="44"/>
        <v xml:space="preserve">Today is Tuesday</v>
      </c>
      <c r="T27" s="31" t="str">
        <f t="shared" si="45"/>
        <v xml:space="preserve"> the 21st of May, 2024</v>
      </c>
      <c r="U27" t="str">
        <f>IF(C27="","",VLOOKUP(C27,ListesDeroulantes!A:B,2,FALSE)&amp;" menu")</f>
        <v xml:space="preserve">organic menu</v>
      </c>
      <c r="V27" t="str">
        <f t="shared" si="46"/>
        <v xml:space="preserve">Today, there is a organic menu:</v>
      </c>
      <c r="W27" t="str">
        <f>HMTL!B$10&amp;R27&amp;HMTL!B$12&amp;S27&amp;HMTL!B$14&amp;T27&amp;HMTL!B$16&amp;V27&amp;HMTL!B$18</f>
        <v xml:space="preserve">        &lt;!-- début d'un menu--&gt;
        &lt;div class="u-accordion-item"&gt;
          &lt;a class="u-accordion-link u-button-style u-palette-3-light-2 u-accordion-link-2" id="link-accordion-4c47"
            aria-controls="accordion-4c47" aria-selected="false"&gt;
            &lt;span class="u-accordion-link-text"&gt;21/5/2024&lt;/span&gt;&lt;span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7" s="31" t="str">
        <f>IFERROR(VLOOKUP(D27,ListesDeroulantes!C:E,3,FALSE),"")</f>
        <v xml:space="preserve">grated carrots</v>
      </c>
      <c r="Y27" s="31" t="str">
        <f>IFERROR("./images/"&amp;VLOOKUP(D27,ListesDeroulantes!C:E,2,FALSE),"")</f>
        <v>./images/carrots.png</v>
      </c>
      <c r="Z27" s="31" t="str">
        <f>IFERROR(VLOOKUP(E27,ListesDeroulantes!F:H,3,FALSE),"")</f>
        <v/>
      </c>
      <c r="AA27" s="31" t="str">
        <f>IFERROR("./images/"&amp;VLOOKUP(E27,ListesDeroulantes!F:H,2,FALSE),"")</f>
        <v/>
      </c>
      <c r="AB27" s="31" t="str">
        <f t="shared" si="47"/>
        <v xml:space="preserve">grated carrots</v>
      </c>
      <c r="AC27" t="str">
        <f>IFERROR(VLOOKUP(G27,ListesDeroulantes!I:K,3,FALSE),"")</f>
        <v>pasta</v>
      </c>
      <c r="AD27" t="str">
        <f>IFERROR("./images/"&amp;VLOOKUP(G27,ListesDeroulantes!I:K,2,FALSE),"")</f>
        <v>./images/pasta.png</v>
      </c>
      <c r="AE27" t="str">
        <f>IFERROR(VLOOKUP(H27,ListesDeroulantes!I:K,3,FALSE),"")</f>
        <v>lentils</v>
      </c>
      <c r="AF27" t="str">
        <f>IFERROR("./images/"&amp;VLOOKUP(H27,ListesDeroulantes!I:K,2,FALSE),"")</f>
        <v>./images/lentils.png</v>
      </c>
      <c r="AG27" t="str">
        <f>IFERROR(VLOOKUP(I27,ListesDeroulantes!I:K,3,FALSE),"")</f>
        <v/>
      </c>
      <c r="AH27" s="31" t="str">
        <f>IFERROR("./images/"&amp;VLOOKUP(I27,ListesDeroulantes!I:K,2,FALSE),"")</f>
        <v/>
      </c>
      <c r="AI27" t="str">
        <f t="shared" si="48"/>
        <v xml:space="preserve">pasta with lentils</v>
      </c>
      <c r="AJ27" t="str">
        <f>IFERROR(VLOOKUP(J27,ListesDeroulantes!L:N,3,FALSE),"")</f>
        <v xml:space="preserve">chocolate cake</v>
      </c>
      <c r="AK27" t="str">
        <f>IFERROR("./images/"&amp;VLOOKUP(J27,ListesDeroulantes!L:N,2,FALSE),"")</f>
        <v>./images/chocolatecake.png</v>
      </c>
      <c r="AL27" t="str">
        <f>IFERROR(VLOOKUP(K27,ListesDeroulantes!L:N,3,FALSE),"")</f>
        <v/>
      </c>
      <c r="AM27" t="str">
        <f>IFERROR("./images/"&amp;VLOOKUP(K27,ListesDeroulantes!L:N,2,FALSE),"")</f>
        <v/>
      </c>
      <c r="AN27" t="str">
        <f>IFERROR(VLOOKUP(L27,ListesDeroulantes!L:N,3,FALSE),"")</f>
        <v/>
      </c>
      <c r="AO27" s="31" t="str">
        <f>IFERROR("./images/"&amp;VLOOKUP(L27,ListesDeroulantes!L:N,2,FALSE),"")</f>
        <v/>
      </c>
      <c r="AP27" t="str">
        <f t="shared" si="49"/>
        <v xml:space="preserve">chocolate cake</v>
      </c>
      <c r="AQ27" t="str">
        <f>HMTL!B$20&amp;AB27&amp;IF(Y27&lt;&gt;"",HMTL!B$24&amp;Y27&amp;HMTL!B$26,"")&amp;IF(AA27&lt;&gt;"",HMTL!B$28&amp;AA27&amp;HMTL!B$26,"")&amp;HMTL!B$32&amp;HMTL!B$21&amp;AI27&amp;IF(AD27&lt;&gt;"",HMTL!B$24&amp;AD27&amp;HMTL!B$26,"")&amp;IF(AF27&lt;&gt;"",HMTL!B$28&amp;AF27&amp;HMTL!B$26,"")&amp;IF(AH27&lt;&gt;"",HMTL!B$30&amp;AH27&amp;HMTL!B$26,"")&amp;HMTL!B$32&amp;HMTL!B$22&amp;AP27&amp;IF(AK27&lt;&gt;"",HMTL!B$24&amp;AK27&amp;HMTL!B$26,"")&amp;IF(AM27&lt;&gt;"",HMTL!B$28&amp;AM27&amp;HMTL!B$26,"")&amp;IF(AO27&lt;&gt;"",HMTL!B$30&amp;AO27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7" s="31" t="str">
        <f>IF(A27&lt;&gt;"",W27&amp;AQ27&amp;HMTL!B$32&amp;HMTL!B$34,"")</f>
        <v xml:space="preserve">        &lt;!-- début d'un menu--&gt;
        &lt;div class="u-accordion-item"&gt;
          &lt;a class="u-accordion-link u-button-style u-palette-3-light-2 u-accordion-link-2" id="link-accordion-4c47"
            aria-controls="accordion-4c47" aria-selected="false"&gt;
            &lt;span class="u-accordion-link-text"&gt;21/5/2024&lt;/span&gt;&lt;span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7" s="32"/>
    </row>
    <row r="28" ht="14.25">
      <c r="A28" s="41">
        <v>45434</v>
      </c>
      <c r="B28" s="42">
        <f t="shared" si="40"/>
        <v>3</v>
      </c>
      <c r="C28" s="42" t="s">
        <v>96</v>
      </c>
      <c r="D28" s="42" t="s">
        <v>97</v>
      </c>
      <c r="E28" s="42"/>
      <c r="F28" s="43"/>
      <c r="G28" s="42" t="s">
        <v>98</v>
      </c>
      <c r="H28" s="43" t="s">
        <v>99</v>
      </c>
      <c r="I28" s="43"/>
      <c r="J28" s="43" t="s">
        <v>100</v>
      </c>
      <c r="K28" s="43"/>
      <c r="L28" s="43"/>
      <c r="N28">
        <f t="shared" si="41"/>
        <v>4</v>
      </c>
      <c r="O28" t="str">
        <f t="shared" si="42"/>
        <v>Wednesday</v>
      </c>
      <c r="P28" t="str">
        <f>VLOOKUP(DAY(A28),Paramètres!I$3:J$33,2,FALSE)</f>
        <v>22nd</v>
      </c>
      <c r="Q28" t="str">
        <f>VLOOKUP(MONTH(A28),Paramètres!M$3:N$14,2,FALSE)</f>
        <v>May</v>
      </c>
      <c r="R28" t="str">
        <f t="shared" si="43"/>
        <v>22/5/2024</v>
      </c>
      <c r="S28" t="str">
        <f t="shared" si="44"/>
        <v xml:space="preserve">Today is Wednesday</v>
      </c>
      <c r="T28" s="31" t="str">
        <f t="shared" si="45"/>
        <v xml:space="preserve"> the 22nd of May, 2024</v>
      </c>
      <c r="U28" t="str">
        <f>IF(C28="","",VLOOKUP(C28,ListesDeroulantes!A:B,2,FALSE)&amp;" menu")</f>
        <v xml:space="preserve">organic menu</v>
      </c>
      <c r="V28" t="str">
        <f t="shared" si="46"/>
        <v xml:space="preserve">Today, there is a organic menu:</v>
      </c>
      <c r="W28" t="str">
        <f>HMTL!B$10&amp;R28&amp;HMTL!B$12&amp;S28&amp;HMTL!B$14&amp;T28&amp;HMTL!B$16&amp;V28&amp;HMTL!B$18</f>
        <v xml:space="preserve">        &lt;!-- début d'un menu--&gt;
        &lt;div class="u-accordion-item"&gt;
          &lt;a class="u-accordion-link u-button-style u-palette-3-light-2 u-accordion-link-2" id="link-accordion-4c47"
            aria-controls="accordion-4c47" aria-selected="false"&gt;
            &lt;span class="u-accordion-link-text"&gt;22/5/2024&lt;/span&gt;&lt;span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8" s="31" t="str">
        <f>IFERROR(VLOOKUP(D28,ListesDeroulantes!C:E,3,FALSE),"")</f>
        <v xml:space="preserve">grated carrots</v>
      </c>
      <c r="Y28" s="31" t="str">
        <f>IFERROR("./images/"&amp;VLOOKUP(D28,ListesDeroulantes!C:E,2,FALSE),"")</f>
        <v>./images/carrots.png</v>
      </c>
      <c r="Z28" s="31" t="str">
        <f>IFERROR(VLOOKUP(E28,ListesDeroulantes!F:H,3,FALSE),"")</f>
        <v/>
      </c>
      <c r="AA28" s="31" t="str">
        <f>IFERROR("./images/"&amp;VLOOKUP(E28,ListesDeroulantes!F:H,2,FALSE),"")</f>
        <v/>
      </c>
      <c r="AB28" s="31" t="str">
        <f t="shared" si="47"/>
        <v xml:space="preserve">grated carrots</v>
      </c>
      <c r="AC28" t="str">
        <f>IFERROR(VLOOKUP(G28,ListesDeroulantes!I:K,3,FALSE),"")</f>
        <v>pasta</v>
      </c>
      <c r="AD28" t="str">
        <f>IFERROR("./images/"&amp;VLOOKUP(G28,ListesDeroulantes!I:K,2,FALSE),"")</f>
        <v>./images/pasta.png</v>
      </c>
      <c r="AE28" t="str">
        <f>IFERROR(VLOOKUP(H28,ListesDeroulantes!I:K,3,FALSE),"")</f>
        <v>lentils</v>
      </c>
      <c r="AF28" t="str">
        <f>IFERROR("./images/"&amp;VLOOKUP(H28,ListesDeroulantes!I:K,2,FALSE),"")</f>
        <v>./images/lentils.png</v>
      </c>
      <c r="AG28" t="str">
        <f>IFERROR(VLOOKUP(I28,ListesDeroulantes!I:K,3,FALSE),"")</f>
        <v/>
      </c>
      <c r="AH28" s="31" t="str">
        <f>IFERROR("./images/"&amp;VLOOKUP(I28,ListesDeroulantes!I:K,2,FALSE),"")</f>
        <v/>
      </c>
      <c r="AI28" t="str">
        <f t="shared" si="48"/>
        <v xml:space="preserve">pasta with lentils</v>
      </c>
      <c r="AJ28" t="str">
        <f>IFERROR(VLOOKUP(J28,ListesDeroulantes!L:N,3,FALSE),"")</f>
        <v xml:space="preserve">chocolate cake</v>
      </c>
      <c r="AK28" t="str">
        <f>IFERROR("./images/"&amp;VLOOKUP(J28,ListesDeroulantes!L:N,2,FALSE),"")</f>
        <v>./images/chocolatecake.png</v>
      </c>
      <c r="AL28" t="str">
        <f>IFERROR(VLOOKUP(K28,ListesDeroulantes!L:N,3,FALSE),"")</f>
        <v/>
      </c>
      <c r="AM28" t="str">
        <f>IFERROR("./images/"&amp;VLOOKUP(K28,ListesDeroulantes!L:N,2,FALSE),"")</f>
        <v/>
      </c>
      <c r="AN28" t="str">
        <f>IFERROR(VLOOKUP(L28,ListesDeroulantes!L:N,3,FALSE),"")</f>
        <v/>
      </c>
      <c r="AO28" s="31" t="str">
        <f>IFERROR("./images/"&amp;VLOOKUP(L28,ListesDeroulantes!L:N,2,FALSE),"")</f>
        <v/>
      </c>
      <c r="AP28" t="str">
        <f t="shared" si="49"/>
        <v xml:space="preserve">chocolate cake</v>
      </c>
      <c r="AQ28" t="str">
        <f>HMTL!B$20&amp;AB28&amp;IF(Y28&lt;&gt;"",HMTL!B$24&amp;Y28&amp;HMTL!B$26,"")&amp;IF(AA28&lt;&gt;"",HMTL!B$28&amp;AA28&amp;HMTL!B$26,"")&amp;HMTL!B$32&amp;HMTL!B$21&amp;AI28&amp;IF(AD28&lt;&gt;"",HMTL!B$24&amp;AD28&amp;HMTL!B$26,"")&amp;IF(AF28&lt;&gt;"",HMTL!B$28&amp;AF28&amp;HMTL!B$26,"")&amp;IF(AH28&lt;&gt;"",HMTL!B$30&amp;AH28&amp;HMTL!B$26,"")&amp;HMTL!B$32&amp;HMTL!B$22&amp;AP28&amp;IF(AK28&lt;&gt;"",HMTL!B$24&amp;AK28&amp;HMTL!B$26,"")&amp;IF(AM28&lt;&gt;"",HMTL!B$28&amp;AM28&amp;HMTL!B$26,"")&amp;IF(AO28&lt;&gt;"",HMTL!B$30&amp;AO28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8" s="31" t="str">
        <f>IF(A28&lt;&gt;"",W28&amp;AQ28&amp;HMTL!B$32&amp;HMTL!B$34,"")</f>
        <v xml:space="preserve">        &lt;!-- début d'un menu--&gt;
        &lt;div class="u-accordion-item"&gt;
          &lt;a class="u-accordion-link u-button-style u-palette-3-light-2 u-accordion-link-2" id="link-accordion-4c47"
            aria-controls="accordion-4c47" aria-selected="false"&gt;
            &lt;span class="u-accordion-link-text"&gt;22/5/2024&lt;/span&gt;&lt;span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8" s="32"/>
    </row>
    <row r="29" ht="14.25">
      <c r="A29" s="41">
        <v>45435</v>
      </c>
      <c r="B29" s="42">
        <f t="shared" si="40"/>
        <v>4</v>
      </c>
      <c r="C29" s="42" t="s">
        <v>96</v>
      </c>
      <c r="D29" s="42" t="s">
        <v>97</v>
      </c>
      <c r="E29" s="42"/>
      <c r="F29" s="43"/>
      <c r="G29" s="42" t="s">
        <v>98</v>
      </c>
      <c r="H29" s="43" t="s">
        <v>99</v>
      </c>
      <c r="I29" s="43"/>
      <c r="J29" s="43" t="s">
        <v>100</v>
      </c>
      <c r="K29" s="43"/>
      <c r="L29" s="43"/>
      <c r="N29">
        <f t="shared" si="41"/>
        <v>5</v>
      </c>
      <c r="O29" t="str">
        <f t="shared" si="42"/>
        <v>Thursday</v>
      </c>
      <c r="P29" t="str">
        <f>VLOOKUP(DAY(A29),Paramètres!I$3:J$33,2,FALSE)</f>
        <v>23rd</v>
      </c>
      <c r="Q29" t="str">
        <f>VLOOKUP(MONTH(A29),Paramètres!M$3:N$14,2,FALSE)</f>
        <v>May</v>
      </c>
      <c r="R29" t="str">
        <f t="shared" si="43"/>
        <v>23/5/2024</v>
      </c>
      <c r="S29" t="str">
        <f t="shared" si="44"/>
        <v xml:space="preserve">Today is Thursday</v>
      </c>
      <c r="T29" s="31" t="str">
        <f t="shared" si="45"/>
        <v xml:space="preserve"> the 23rd of May, 2024</v>
      </c>
      <c r="U29" t="str">
        <f>IF(C29="","",VLOOKUP(C29,ListesDeroulantes!A:B,2,FALSE)&amp;" menu")</f>
        <v xml:space="preserve">organic menu</v>
      </c>
      <c r="V29" t="str">
        <f t="shared" si="46"/>
        <v xml:space="preserve">Today, there is a organic menu:</v>
      </c>
      <c r="W29" t="str">
        <f>HMTL!B$10&amp;R29&amp;HMTL!B$12&amp;S29&amp;HMTL!B$14&amp;T29&amp;HMTL!B$16&amp;V29&amp;HMTL!B$18</f>
        <v xml:space="preserve">        &lt;!-- début d'un menu--&gt;
        &lt;div class="u-accordion-item"&gt;
          &lt;a class="u-accordion-link u-button-style u-palette-3-light-2 u-accordion-link-2" id="link-accordion-4c47"
            aria-controls="accordion-4c47" aria-selected="false"&gt;
            &lt;span class="u-accordion-link-text"&gt;23/5/2024&lt;/span&gt;&lt;span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9" s="31" t="str">
        <f>IFERROR(VLOOKUP(D29,ListesDeroulantes!C:E,3,FALSE),"")</f>
        <v xml:space="preserve">grated carrots</v>
      </c>
      <c r="Y29" s="31" t="str">
        <f>IFERROR("./images/"&amp;VLOOKUP(D29,ListesDeroulantes!C:E,2,FALSE),"")</f>
        <v>./images/carrots.png</v>
      </c>
      <c r="Z29" s="31" t="str">
        <f>IFERROR(VLOOKUP(E29,ListesDeroulantes!F:H,3,FALSE),"")</f>
        <v/>
      </c>
      <c r="AA29" s="31" t="str">
        <f>IFERROR("./images/"&amp;VLOOKUP(E29,ListesDeroulantes!F:H,2,FALSE),"")</f>
        <v/>
      </c>
      <c r="AB29" s="31" t="str">
        <f t="shared" si="47"/>
        <v xml:space="preserve">grated carrots</v>
      </c>
      <c r="AC29" t="str">
        <f>IFERROR(VLOOKUP(G29,ListesDeroulantes!I:K,3,FALSE),"")</f>
        <v>pasta</v>
      </c>
      <c r="AD29" t="str">
        <f>IFERROR("./images/"&amp;VLOOKUP(G29,ListesDeroulantes!I:K,2,FALSE),"")</f>
        <v>./images/pasta.png</v>
      </c>
      <c r="AE29" t="str">
        <f>IFERROR(VLOOKUP(H29,ListesDeroulantes!I:K,3,FALSE),"")</f>
        <v>lentils</v>
      </c>
      <c r="AF29" t="str">
        <f>IFERROR("./images/"&amp;VLOOKUP(H29,ListesDeroulantes!I:K,2,FALSE),"")</f>
        <v>./images/lentils.png</v>
      </c>
      <c r="AG29" t="str">
        <f>IFERROR(VLOOKUP(I29,ListesDeroulantes!I:K,3,FALSE),"")</f>
        <v/>
      </c>
      <c r="AH29" s="31" t="str">
        <f>IFERROR("./images/"&amp;VLOOKUP(I29,ListesDeroulantes!I:K,2,FALSE),"")</f>
        <v/>
      </c>
      <c r="AI29" t="str">
        <f t="shared" si="48"/>
        <v xml:space="preserve">pasta with lentils</v>
      </c>
      <c r="AJ29" t="str">
        <f>IFERROR(VLOOKUP(J29,ListesDeroulantes!L:N,3,FALSE),"")</f>
        <v xml:space="preserve">chocolate cake</v>
      </c>
      <c r="AK29" t="str">
        <f>IFERROR("./images/"&amp;VLOOKUP(J29,ListesDeroulantes!L:N,2,FALSE),"")</f>
        <v>./images/chocolatecake.png</v>
      </c>
      <c r="AL29" t="str">
        <f>IFERROR(VLOOKUP(K29,ListesDeroulantes!L:N,3,FALSE),"")</f>
        <v/>
      </c>
      <c r="AM29" t="str">
        <f>IFERROR("./images/"&amp;VLOOKUP(K29,ListesDeroulantes!L:N,2,FALSE),"")</f>
        <v/>
      </c>
      <c r="AN29" t="str">
        <f>IFERROR(VLOOKUP(L29,ListesDeroulantes!L:N,3,FALSE),"")</f>
        <v/>
      </c>
      <c r="AO29" s="31" t="str">
        <f>IFERROR("./images/"&amp;VLOOKUP(L29,ListesDeroulantes!L:N,2,FALSE),"")</f>
        <v/>
      </c>
      <c r="AP29" t="str">
        <f t="shared" si="49"/>
        <v xml:space="preserve">chocolate cake</v>
      </c>
      <c r="AQ29" t="str">
        <f>HMTL!B$20&amp;AB29&amp;IF(Y29&lt;&gt;"",HMTL!B$24&amp;Y29&amp;HMTL!B$26,"")&amp;IF(AA29&lt;&gt;"",HMTL!B$28&amp;AA29&amp;HMTL!B$26,"")&amp;HMTL!B$32&amp;HMTL!B$21&amp;AI29&amp;IF(AD29&lt;&gt;"",HMTL!B$24&amp;AD29&amp;HMTL!B$26,"")&amp;IF(AF29&lt;&gt;"",HMTL!B$28&amp;AF29&amp;HMTL!B$26,"")&amp;IF(AH29&lt;&gt;"",HMTL!B$30&amp;AH29&amp;HMTL!B$26,"")&amp;HMTL!B$32&amp;HMTL!B$22&amp;AP29&amp;IF(AK29&lt;&gt;"",HMTL!B$24&amp;AK29&amp;HMTL!B$26,"")&amp;IF(AM29&lt;&gt;"",HMTL!B$28&amp;AM29&amp;HMTL!B$26,"")&amp;IF(AO29&lt;&gt;"",HMTL!B$30&amp;AO29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9" s="31" t="str">
        <f>IF(A29&lt;&gt;"",W29&amp;AQ29&amp;HMTL!B$32&amp;HMTL!B$34,"")</f>
        <v xml:space="preserve">        &lt;!-- début d'un menu--&gt;
        &lt;div class="u-accordion-item"&gt;
          &lt;a class="u-accordion-link u-button-style u-palette-3-light-2 u-accordion-link-2" id="link-accordion-4c47"
            aria-controls="accordion-4c47" aria-selected="false"&gt;
            &lt;span class="u-accordion-link-text"&gt;23/5/2024&lt;/span&gt;&lt;span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9" s="32"/>
    </row>
    <row r="30" ht="14.25">
      <c r="A30" s="41">
        <v>45436</v>
      </c>
      <c r="B30" s="42">
        <f t="shared" si="40"/>
        <v>5</v>
      </c>
      <c r="C30" s="42" t="s">
        <v>96</v>
      </c>
      <c r="D30" s="42" t="s">
        <v>97</v>
      </c>
      <c r="E30" s="42"/>
      <c r="F30" s="43"/>
      <c r="G30" s="42" t="s">
        <v>98</v>
      </c>
      <c r="H30" s="43" t="s">
        <v>99</v>
      </c>
      <c r="I30" s="43"/>
      <c r="J30" s="43" t="s">
        <v>100</v>
      </c>
      <c r="K30" s="43"/>
      <c r="L30" s="43"/>
      <c r="N30">
        <f t="shared" si="41"/>
        <v>6</v>
      </c>
      <c r="O30" t="str">
        <f t="shared" si="42"/>
        <v>Friday</v>
      </c>
      <c r="P30" t="str">
        <f>VLOOKUP(DAY(A30),Paramètres!I$3:J$33,2,FALSE)</f>
        <v>24th</v>
      </c>
      <c r="Q30" t="str">
        <f>VLOOKUP(MONTH(A30),Paramètres!M$3:N$14,2,FALSE)</f>
        <v>May</v>
      </c>
      <c r="R30" t="str">
        <f t="shared" si="43"/>
        <v>24/5/2024</v>
      </c>
      <c r="S30" t="str">
        <f t="shared" si="44"/>
        <v xml:space="preserve">Today is Friday</v>
      </c>
      <c r="T30" s="31" t="str">
        <f t="shared" si="45"/>
        <v xml:space="preserve"> the 24th of May, 2024</v>
      </c>
      <c r="U30" t="str">
        <f>IF(C30="","",VLOOKUP(C30,ListesDeroulantes!A:B,2,FALSE)&amp;" menu")</f>
        <v xml:space="preserve">organic menu</v>
      </c>
      <c r="V30" t="str">
        <f t="shared" si="46"/>
        <v xml:space="preserve">Today, there is a organic menu:</v>
      </c>
      <c r="W30" t="str">
        <f>HMTL!B$10&amp;R30&amp;HMTL!B$12&amp;S30&amp;HMTL!B$14&amp;T30&amp;HMTL!B$16&amp;V30&amp;HMTL!B$18</f>
        <v xml:space="preserve">        &lt;!-- début d'un menu--&gt;
        &lt;div class="u-accordion-item"&gt;
          &lt;a class="u-accordion-link u-button-style u-palette-3-light-2 u-accordion-link-2" id="link-accordion-4c47"
            aria-controls="accordion-4c47" aria-selected="false"&gt;
            &lt;span class="u-accordion-link-text"&gt;24/5/2024&lt;/span&gt;&lt;span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0" s="31" t="str">
        <f>IFERROR(VLOOKUP(D30,ListesDeroulantes!C:E,3,FALSE),"")</f>
        <v xml:space="preserve">grated carrots</v>
      </c>
      <c r="Y30" s="31" t="str">
        <f>IFERROR("./images/"&amp;VLOOKUP(D30,ListesDeroulantes!C:E,2,FALSE),"")</f>
        <v>./images/carrots.png</v>
      </c>
      <c r="Z30" s="31" t="str">
        <f>IFERROR(VLOOKUP(E30,ListesDeroulantes!F:H,3,FALSE),"")</f>
        <v/>
      </c>
      <c r="AA30" s="31" t="str">
        <f>IFERROR("./images/"&amp;VLOOKUP(E30,ListesDeroulantes!F:H,2,FALSE),"")</f>
        <v/>
      </c>
      <c r="AB30" s="31" t="str">
        <f t="shared" si="47"/>
        <v xml:space="preserve">grated carrots</v>
      </c>
      <c r="AC30" t="str">
        <f>IFERROR(VLOOKUP(G30,ListesDeroulantes!I:K,3,FALSE),"")</f>
        <v>pasta</v>
      </c>
      <c r="AD30" t="str">
        <f>IFERROR("./images/"&amp;VLOOKUP(G30,ListesDeroulantes!I:K,2,FALSE),"")</f>
        <v>./images/pasta.png</v>
      </c>
      <c r="AE30" t="str">
        <f>IFERROR(VLOOKUP(H30,ListesDeroulantes!I:K,3,FALSE),"")</f>
        <v>lentils</v>
      </c>
      <c r="AF30" t="str">
        <f>IFERROR("./images/"&amp;VLOOKUP(H30,ListesDeroulantes!I:K,2,FALSE),"")</f>
        <v>./images/lentils.png</v>
      </c>
      <c r="AG30" t="str">
        <f>IFERROR(VLOOKUP(I30,ListesDeroulantes!I:K,3,FALSE),"")</f>
        <v/>
      </c>
      <c r="AH30" s="31" t="str">
        <f>IFERROR("./images/"&amp;VLOOKUP(I30,ListesDeroulantes!I:K,2,FALSE),"")</f>
        <v/>
      </c>
      <c r="AI30" t="str">
        <f t="shared" si="48"/>
        <v xml:space="preserve">pasta with lentils</v>
      </c>
      <c r="AJ30" t="str">
        <f>IFERROR(VLOOKUP(J30,ListesDeroulantes!L:N,3,FALSE),"")</f>
        <v xml:space="preserve">chocolate cake</v>
      </c>
      <c r="AK30" t="str">
        <f>IFERROR("./images/"&amp;VLOOKUP(J30,ListesDeroulantes!L:N,2,FALSE),"")</f>
        <v>./images/chocolatecake.png</v>
      </c>
      <c r="AL30" t="str">
        <f>IFERROR(VLOOKUP(K30,ListesDeroulantes!L:N,3,FALSE),"")</f>
        <v/>
      </c>
      <c r="AM30" t="str">
        <f>IFERROR("./images/"&amp;VLOOKUP(K30,ListesDeroulantes!L:N,2,FALSE),"")</f>
        <v/>
      </c>
      <c r="AN30" t="str">
        <f>IFERROR(VLOOKUP(L30,ListesDeroulantes!L:N,3,FALSE),"")</f>
        <v/>
      </c>
      <c r="AO30" s="31" t="str">
        <f>IFERROR("./images/"&amp;VLOOKUP(L30,ListesDeroulantes!L:N,2,FALSE),"")</f>
        <v/>
      </c>
      <c r="AP30" t="str">
        <f t="shared" si="49"/>
        <v xml:space="preserve">chocolate cake</v>
      </c>
      <c r="AQ30" t="str">
        <f>HMTL!B$20&amp;AB30&amp;IF(Y30&lt;&gt;"",HMTL!B$24&amp;Y30&amp;HMTL!B$26,"")&amp;IF(AA30&lt;&gt;"",HMTL!B$28&amp;AA30&amp;HMTL!B$26,"")&amp;HMTL!B$32&amp;HMTL!B$21&amp;AI30&amp;IF(AD30&lt;&gt;"",HMTL!B$24&amp;AD30&amp;HMTL!B$26,"")&amp;IF(AF30&lt;&gt;"",HMTL!B$28&amp;AF30&amp;HMTL!B$26,"")&amp;IF(AH30&lt;&gt;"",HMTL!B$30&amp;AH30&amp;HMTL!B$26,"")&amp;HMTL!B$32&amp;HMTL!B$22&amp;AP30&amp;IF(AK30&lt;&gt;"",HMTL!B$24&amp;AK30&amp;HMTL!B$26,"")&amp;IF(AM30&lt;&gt;"",HMTL!B$28&amp;AM30&amp;HMTL!B$26,"")&amp;IF(AO30&lt;&gt;"",HMTL!B$30&amp;AO30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0" s="31" t="str">
        <f>IF(A30&lt;&gt;"",W30&amp;AQ30&amp;HMTL!B$32&amp;HMTL!B$34,"")</f>
        <v xml:space="preserve">        &lt;!-- début d'un menu--&gt;
        &lt;div class="u-accordion-item"&gt;
          &lt;a class="u-accordion-link u-button-style u-palette-3-light-2 u-accordion-link-2" id="link-accordion-4c47"
            aria-controls="accordion-4c47" aria-selected="false"&gt;
            &lt;span class="u-accordion-link-text"&gt;24/5/2024&lt;/span&gt;&lt;span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0" s="32"/>
    </row>
    <row r="31" ht="14.25">
      <c r="A31" s="41">
        <v>45437</v>
      </c>
      <c r="B31" s="42">
        <f t="shared" si="40"/>
        <v>6</v>
      </c>
      <c r="C31" s="42" t="s">
        <v>96</v>
      </c>
      <c r="D31" s="42" t="s">
        <v>97</v>
      </c>
      <c r="E31" s="42"/>
      <c r="F31" s="43"/>
      <c r="G31" s="42" t="s">
        <v>98</v>
      </c>
      <c r="H31" s="43" t="s">
        <v>99</v>
      </c>
      <c r="I31" s="43"/>
      <c r="J31" s="43" t="s">
        <v>100</v>
      </c>
      <c r="K31" s="43"/>
      <c r="L31" s="43"/>
      <c r="N31">
        <f t="shared" si="41"/>
        <v>7</v>
      </c>
      <c r="O31" t="str">
        <f t="shared" si="42"/>
        <v>Saturday</v>
      </c>
      <c r="P31" t="str">
        <f>VLOOKUP(DAY(A31),Paramètres!I$3:J$33,2,FALSE)</f>
        <v>25th</v>
      </c>
      <c r="Q31" t="str">
        <f>VLOOKUP(MONTH(A31),Paramètres!M$3:N$14,2,FALSE)</f>
        <v>May</v>
      </c>
      <c r="R31" t="str">
        <f t="shared" si="43"/>
        <v>25/5/2024</v>
      </c>
      <c r="S31" t="str">
        <f t="shared" si="44"/>
        <v xml:space="preserve">Today is Saturday</v>
      </c>
      <c r="T31" s="31" t="str">
        <f t="shared" si="45"/>
        <v xml:space="preserve"> the 25th of May, 2024</v>
      </c>
      <c r="U31" t="str">
        <f>IF(C31="","",VLOOKUP(C31,ListesDeroulantes!A:B,2,FALSE)&amp;" menu")</f>
        <v xml:space="preserve">organic menu</v>
      </c>
      <c r="V31" t="str">
        <f t="shared" si="46"/>
        <v xml:space="preserve">Today, there is a organic menu:</v>
      </c>
      <c r="W31" t="str">
        <f>HMTL!B$10&amp;R31&amp;HMTL!B$12&amp;S31&amp;HMTL!B$14&amp;T31&amp;HMTL!B$16&amp;V31&amp;HMTL!B$18</f>
        <v xml:space="preserve">        &lt;!-- début d'un menu--&gt;
        &lt;div class="u-accordion-item"&gt;
          &lt;a class="u-accordion-link u-button-style u-palette-3-light-2 u-accordion-link-2" id="link-accordion-4c47"
            aria-controls="accordion-4c47" aria-selected="false"&gt;
            &lt;span class="u-accordion-link-text"&gt;25/5/2024&lt;/span&gt;&lt;span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1" s="31" t="str">
        <f>IFERROR(VLOOKUP(D31,ListesDeroulantes!C:E,3,FALSE),"")</f>
        <v xml:space="preserve">grated carrots</v>
      </c>
      <c r="Y31" s="31" t="str">
        <f>IFERROR("./images/"&amp;VLOOKUP(D31,ListesDeroulantes!C:E,2,FALSE),"")</f>
        <v>./images/carrots.png</v>
      </c>
      <c r="Z31" s="31" t="str">
        <f>IFERROR(VLOOKUP(E31,ListesDeroulantes!F:H,3,FALSE),"")</f>
        <v/>
      </c>
      <c r="AA31" s="31" t="str">
        <f>IFERROR("./images/"&amp;VLOOKUP(E31,ListesDeroulantes!F:H,2,FALSE),"")</f>
        <v/>
      </c>
      <c r="AB31" s="31" t="str">
        <f t="shared" si="47"/>
        <v xml:space="preserve">grated carrots</v>
      </c>
      <c r="AC31" t="str">
        <f>IFERROR(VLOOKUP(G31,ListesDeroulantes!I:K,3,FALSE),"")</f>
        <v>pasta</v>
      </c>
      <c r="AD31" t="str">
        <f>IFERROR("./images/"&amp;VLOOKUP(G31,ListesDeroulantes!I:K,2,FALSE),"")</f>
        <v>./images/pasta.png</v>
      </c>
      <c r="AE31" t="str">
        <f>IFERROR(VLOOKUP(H31,ListesDeroulantes!I:K,3,FALSE),"")</f>
        <v>lentils</v>
      </c>
      <c r="AF31" t="str">
        <f>IFERROR("./images/"&amp;VLOOKUP(H31,ListesDeroulantes!I:K,2,FALSE),"")</f>
        <v>./images/lentils.png</v>
      </c>
      <c r="AG31" t="str">
        <f>IFERROR(VLOOKUP(I31,ListesDeroulantes!I:K,3,FALSE),"")</f>
        <v/>
      </c>
      <c r="AH31" s="31" t="str">
        <f>IFERROR("./images/"&amp;VLOOKUP(I31,ListesDeroulantes!I:K,2,FALSE),"")</f>
        <v/>
      </c>
      <c r="AI31" t="str">
        <f t="shared" si="48"/>
        <v xml:space="preserve">pasta with lentils</v>
      </c>
      <c r="AJ31" t="str">
        <f>IFERROR(VLOOKUP(J31,ListesDeroulantes!L:N,3,FALSE),"")</f>
        <v xml:space="preserve">chocolate cake</v>
      </c>
      <c r="AK31" t="str">
        <f>IFERROR("./images/"&amp;VLOOKUP(J31,ListesDeroulantes!L:N,2,FALSE),"")</f>
        <v>./images/chocolatecake.png</v>
      </c>
      <c r="AL31" t="str">
        <f>IFERROR(VLOOKUP(K31,ListesDeroulantes!L:N,3,FALSE),"")</f>
        <v/>
      </c>
      <c r="AM31" t="str">
        <f>IFERROR("./images/"&amp;VLOOKUP(K31,ListesDeroulantes!L:N,2,FALSE),"")</f>
        <v/>
      </c>
      <c r="AN31" t="str">
        <f>IFERROR(VLOOKUP(L31,ListesDeroulantes!L:N,3,FALSE),"")</f>
        <v/>
      </c>
      <c r="AO31" s="31" t="str">
        <f>IFERROR("./images/"&amp;VLOOKUP(L31,ListesDeroulantes!L:N,2,FALSE),"")</f>
        <v/>
      </c>
      <c r="AP31" t="str">
        <f t="shared" si="49"/>
        <v xml:space="preserve">chocolate cake</v>
      </c>
      <c r="AQ31" t="str">
        <f>HMTL!B$20&amp;AB31&amp;IF(Y31&lt;&gt;"",HMTL!B$24&amp;Y31&amp;HMTL!B$26,"")&amp;IF(AA31&lt;&gt;"",HMTL!B$28&amp;AA31&amp;HMTL!B$26,"")&amp;HMTL!B$32&amp;HMTL!B$21&amp;AI31&amp;IF(AD31&lt;&gt;"",HMTL!B$24&amp;AD31&amp;HMTL!B$26,"")&amp;IF(AF31&lt;&gt;"",HMTL!B$28&amp;AF31&amp;HMTL!B$26,"")&amp;IF(AH31&lt;&gt;"",HMTL!B$30&amp;AH31&amp;HMTL!B$26,"")&amp;HMTL!B$32&amp;HMTL!B$22&amp;AP31&amp;IF(AK31&lt;&gt;"",HMTL!B$24&amp;AK31&amp;HMTL!B$26,"")&amp;IF(AM31&lt;&gt;"",HMTL!B$28&amp;AM31&amp;HMTL!B$26,"")&amp;IF(AO31&lt;&gt;"",HMTL!B$30&amp;AO31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1" s="31" t="str">
        <f>IF(A31&lt;&gt;"",W31&amp;AQ31&amp;HMTL!B$32&amp;HMTL!B$34,"")</f>
        <v xml:space="preserve">        &lt;!-- début d'un menu--&gt;
        &lt;div class="u-accordion-item"&gt;
          &lt;a class="u-accordion-link u-button-style u-palette-3-light-2 u-accordion-link-2" id="link-accordion-4c47"
            aria-controls="accordion-4c47" aria-selected="false"&gt;
            &lt;span class="u-accordion-link-text"&gt;25/5/2024&lt;/span&gt;&lt;span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1" s="32"/>
    </row>
    <row r="32" ht="14.25">
      <c r="A32" s="41">
        <v>45438</v>
      </c>
      <c r="B32" s="42">
        <f t="shared" si="40"/>
        <v>7</v>
      </c>
      <c r="C32" s="42" t="s">
        <v>96</v>
      </c>
      <c r="D32" s="42" t="s">
        <v>97</v>
      </c>
      <c r="E32" s="42"/>
      <c r="F32" s="43"/>
      <c r="G32" s="42" t="s">
        <v>98</v>
      </c>
      <c r="H32" s="43" t="s">
        <v>99</v>
      </c>
      <c r="I32" s="43"/>
      <c r="J32" s="43" t="s">
        <v>100</v>
      </c>
      <c r="K32" s="43"/>
      <c r="L32" s="43"/>
      <c r="N32">
        <f t="shared" si="41"/>
        <v>1</v>
      </c>
      <c r="O32" t="str">
        <f t="shared" si="42"/>
        <v>Sunday</v>
      </c>
      <c r="P32" t="str">
        <f>VLOOKUP(DAY(A32),Paramètres!I$3:J$33,2,FALSE)</f>
        <v>26th</v>
      </c>
      <c r="Q32" t="str">
        <f>VLOOKUP(MONTH(A32),Paramètres!M$3:N$14,2,FALSE)</f>
        <v>May</v>
      </c>
      <c r="R32" t="str">
        <f t="shared" si="43"/>
        <v>26/5/2024</v>
      </c>
      <c r="S32" t="str">
        <f t="shared" si="44"/>
        <v xml:space="preserve">Today is Sunday</v>
      </c>
      <c r="T32" s="31" t="str">
        <f t="shared" si="45"/>
        <v xml:space="preserve"> the 26th of May, 2024</v>
      </c>
      <c r="U32" t="str">
        <f>IF(C32="","",VLOOKUP(C32,ListesDeroulantes!A:B,2,FALSE)&amp;" menu")</f>
        <v xml:space="preserve">organic menu</v>
      </c>
      <c r="V32" t="str">
        <f t="shared" si="46"/>
        <v xml:space="preserve">Today, there is a organic menu:</v>
      </c>
      <c r="W32" t="str">
        <f>HMTL!B$10&amp;R32&amp;HMTL!B$12&amp;S32&amp;HMTL!B$14&amp;T32&amp;HMTL!B$16&amp;V32&amp;HMTL!B$18</f>
        <v xml:space="preserve">        &lt;!-- début d'un menu--&gt;
        &lt;div class="u-accordion-item"&gt;
          &lt;a class="u-accordion-link u-button-style u-palette-3-light-2 u-accordion-link-2" id="link-accordion-4c47"
            aria-controls="accordion-4c47" aria-selected="false"&gt;
            &lt;span class="u-accordion-link-text"&gt;26/5/2024&lt;/span&gt;&lt;span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2" s="31" t="str">
        <f>IFERROR(VLOOKUP(D32,ListesDeroulantes!C:E,3,FALSE),"")</f>
        <v xml:space="preserve">grated carrots</v>
      </c>
      <c r="Y32" s="31" t="str">
        <f>IFERROR("./images/"&amp;VLOOKUP(D32,ListesDeroulantes!C:E,2,FALSE),"")</f>
        <v>./images/carrots.png</v>
      </c>
      <c r="Z32" s="31" t="str">
        <f>IFERROR(VLOOKUP(E32,ListesDeroulantes!F:H,3,FALSE),"")</f>
        <v/>
      </c>
      <c r="AA32" s="31" t="str">
        <f>IFERROR("./images/"&amp;VLOOKUP(E32,ListesDeroulantes!F:H,2,FALSE),"")</f>
        <v/>
      </c>
      <c r="AB32" s="31" t="str">
        <f t="shared" si="47"/>
        <v xml:space="preserve">grated carrots</v>
      </c>
      <c r="AC32" t="str">
        <f>IFERROR(VLOOKUP(G32,ListesDeroulantes!I:K,3,FALSE),"")</f>
        <v>pasta</v>
      </c>
      <c r="AD32" t="str">
        <f>IFERROR("./images/"&amp;VLOOKUP(G32,ListesDeroulantes!I:K,2,FALSE),"")</f>
        <v>./images/pasta.png</v>
      </c>
      <c r="AE32" t="str">
        <f>IFERROR(VLOOKUP(H32,ListesDeroulantes!I:K,3,FALSE),"")</f>
        <v>lentils</v>
      </c>
      <c r="AF32" t="str">
        <f>IFERROR("./images/"&amp;VLOOKUP(H32,ListesDeroulantes!I:K,2,FALSE),"")</f>
        <v>./images/lentils.png</v>
      </c>
      <c r="AG32" t="str">
        <f>IFERROR(VLOOKUP(I32,ListesDeroulantes!I:K,3,FALSE),"")</f>
        <v/>
      </c>
      <c r="AH32" s="31" t="str">
        <f>IFERROR("./images/"&amp;VLOOKUP(I32,ListesDeroulantes!I:K,2,FALSE),"")</f>
        <v/>
      </c>
      <c r="AI32" t="str">
        <f t="shared" si="48"/>
        <v xml:space="preserve">pasta with lentils</v>
      </c>
      <c r="AJ32" t="str">
        <f>IFERROR(VLOOKUP(J32,ListesDeroulantes!L:N,3,FALSE),"")</f>
        <v xml:space="preserve">chocolate cake</v>
      </c>
      <c r="AK32" t="str">
        <f>IFERROR("./images/"&amp;VLOOKUP(J32,ListesDeroulantes!L:N,2,FALSE),"")</f>
        <v>./images/chocolatecake.png</v>
      </c>
      <c r="AL32" t="str">
        <f>IFERROR(VLOOKUP(K32,ListesDeroulantes!L:N,3,FALSE),"")</f>
        <v/>
      </c>
      <c r="AM32" t="str">
        <f>IFERROR("./images/"&amp;VLOOKUP(K32,ListesDeroulantes!L:N,2,FALSE),"")</f>
        <v/>
      </c>
      <c r="AN32" t="str">
        <f>IFERROR(VLOOKUP(L32,ListesDeroulantes!L:N,3,FALSE),"")</f>
        <v/>
      </c>
      <c r="AO32" s="31" t="str">
        <f>IFERROR("./images/"&amp;VLOOKUP(L32,ListesDeroulantes!L:N,2,FALSE),"")</f>
        <v/>
      </c>
      <c r="AP32" t="str">
        <f t="shared" si="49"/>
        <v xml:space="preserve">chocolate cake</v>
      </c>
      <c r="AQ32" t="str">
        <f>HMTL!B$20&amp;AB32&amp;IF(Y32&lt;&gt;"",HMTL!B$24&amp;Y32&amp;HMTL!B$26,"")&amp;IF(AA32&lt;&gt;"",HMTL!B$28&amp;AA32&amp;HMTL!B$26,"")&amp;HMTL!B$32&amp;HMTL!B$21&amp;AI32&amp;IF(AD32&lt;&gt;"",HMTL!B$24&amp;AD32&amp;HMTL!B$26,"")&amp;IF(AF32&lt;&gt;"",HMTL!B$28&amp;AF32&amp;HMTL!B$26,"")&amp;IF(AH32&lt;&gt;"",HMTL!B$30&amp;AH32&amp;HMTL!B$26,"")&amp;HMTL!B$32&amp;HMTL!B$22&amp;AP32&amp;IF(AK32&lt;&gt;"",HMTL!B$24&amp;AK32&amp;HMTL!B$26,"")&amp;IF(AM32&lt;&gt;"",HMTL!B$28&amp;AM32&amp;HMTL!B$26,"")&amp;IF(AO32&lt;&gt;"",HMTL!B$30&amp;AO32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2" s="31" t="str">
        <f>IF(A32&lt;&gt;"",W32&amp;AQ32&amp;HMTL!B$32&amp;HMTL!B$34,"")</f>
        <v xml:space="preserve">        &lt;!-- début d'un menu--&gt;
        &lt;div class="u-accordion-item"&gt;
          &lt;a class="u-accordion-link u-button-style u-palette-3-light-2 u-accordion-link-2" id="link-accordion-4c47"
            aria-controls="accordion-4c47" aria-selected="false"&gt;
            &lt;span class="u-accordion-link-text"&gt;26/5/2024&lt;/span&gt;&lt;span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2" s="32"/>
    </row>
    <row r="33" ht="14.25">
      <c r="A33" s="41">
        <v>45439</v>
      </c>
      <c r="B33" s="42">
        <f t="shared" si="40"/>
        <v>1</v>
      </c>
      <c r="C33" s="42" t="s">
        <v>96</v>
      </c>
      <c r="D33" s="42" t="s">
        <v>97</v>
      </c>
      <c r="E33" s="42"/>
      <c r="F33" s="43"/>
      <c r="G33" s="42" t="s">
        <v>98</v>
      </c>
      <c r="H33" s="43" t="s">
        <v>99</v>
      </c>
      <c r="I33" s="43"/>
      <c r="J33" s="43" t="s">
        <v>100</v>
      </c>
      <c r="K33" s="43"/>
      <c r="L33" s="43"/>
      <c r="N33">
        <f t="shared" si="41"/>
        <v>2</v>
      </c>
      <c r="O33" t="str">
        <f t="shared" si="42"/>
        <v>Monday</v>
      </c>
      <c r="P33" t="str">
        <f>VLOOKUP(DAY(A33),Paramètres!I$3:J$33,2,FALSE)</f>
        <v>27th</v>
      </c>
      <c r="Q33" t="str">
        <f>VLOOKUP(MONTH(A33),Paramètres!M$3:N$14,2,FALSE)</f>
        <v>May</v>
      </c>
      <c r="R33" t="str">
        <f t="shared" si="43"/>
        <v>27/5/2024</v>
      </c>
      <c r="S33" t="str">
        <f t="shared" si="44"/>
        <v xml:space="preserve">Today is Monday</v>
      </c>
      <c r="T33" s="31" t="str">
        <f t="shared" si="45"/>
        <v xml:space="preserve"> the 27th of May, 2024</v>
      </c>
      <c r="U33" t="str">
        <f>IF(C33="","",VLOOKUP(C33,ListesDeroulantes!A:B,2,FALSE)&amp;" menu")</f>
        <v xml:space="preserve">organic menu</v>
      </c>
      <c r="V33" t="str">
        <f t="shared" si="46"/>
        <v xml:space="preserve">Today, there is a organic menu:</v>
      </c>
      <c r="W33" t="str">
        <f>HMTL!B$10&amp;R33&amp;HMTL!B$12&amp;S33&amp;HMTL!B$14&amp;T33&amp;HMTL!B$16&amp;V33&amp;HMTL!B$18</f>
        <v xml:space="preserve">        &lt;!-- début d'un menu--&gt;
        &lt;div class="u-accordion-item"&gt;
          &lt;a class="u-accordion-link u-button-style u-palette-3-light-2 u-accordion-link-2" id="link-accordion-4c47"
            aria-controls="accordion-4c47" aria-selected="false"&gt;
            &lt;span class="u-accordion-link-text"&gt;27/5/2024&lt;/span&gt;&lt;span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3" s="31" t="str">
        <f>IFERROR(VLOOKUP(D33,ListesDeroulantes!C:E,3,FALSE),"")</f>
        <v xml:space="preserve">grated carrots</v>
      </c>
      <c r="Y33" s="31" t="str">
        <f>IFERROR("./images/"&amp;VLOOKUP(D33,ListesDeroulantes!C:E,2,FALSE),"")</f>
        <v>./images/carrots.png</v>
      </c>
      <c r="Z33" s="31" t="str">
        <f>IFERROR(VLOOKUP(E33,ListesDeroulantes!F:H,3,FALSE),"")</f>
        <v/>
      </c>
      <c r="AA33" s="31" t="str">
        <f>IFERROR("./images/"&amp;VLOOKUP(E33,ListesDeroulantes!F:H,2,FALSE),"")</f>
        <v/>
      </c>
      <c r="AB33" s="31" t="str">
        <f t="shared" si="47"/>
        <v xml:space="preserve">grated carrots</v>
      </c>
      <c r="AC33" t="str">
        <f>IFERROR(VLOOKUP(G33,ListesDeroulantes!I:K,3,FALSE),"")</f>
        <v>pasta</v>
      </c>
      <c r="AD33" t="str">
        <f>IFERROR("./images/"&amp;VLOOKUP(G33,ListesDeroulantes!I:K,2,FALSE),"")</f>
        <v>./images/pasta.png</v>
      </c>
      <c r="AE33" t="str">
        <f>IFERROR(VLOOKUP(H33,ListesDeroulantes!I:K,3,FALSE),"")</f>
        <v>lentils</v>
      </c>
      <c r="AF33" t="str">
        <f>IFERROR("./images/"&amp;VLOOKUP(H33,ListesDeroulantes!I:K,2,FALSE),"")</f>
        <v>./images/lentils.png</v>
      </c>
      <c r="AG33" t="str">
        <f>IFERROR(VLOOKUP(I33,ListesDeroulantes!I:K,3,FALSE),"")</f>
        <v/>
      </c>
      <c r="AH33" s="31" t="str">
        <f>IFERROR("./images/"&amp;VLOOKUP(I33,ListesDeroulantes!I:K,2,FALSE),"")</f>
        <v/>
      </c>
      <c r="AI33" t="str">
        <f t="shared" si="48"/>
        <v xml:space="preserve">pasta with lentils</v>
      </c>
      <c r="AJ33" t="str">
        <f>IFERROR(VLOOKUP(J33,ListesDeroulantes!L:N,3,FALSE),"")</f>
        <v xml:space="preserve">chocolate cake</v>
      </c>
      <c r="AK33" t="str">
        <f>IFERROR("./images/"&amp;VLOOKUP(J33,ListesDeroulantes!L:N,2,FALSE),"")</f>
        <v>./images/chocolatecake.png</v>
      </c>
      <c r="AL33" t="str">
        <f>IFERROR(VLOOKUP(K33,ListesDeroulantes!L:N,3,FALSE),"")</f>
        <v/>
      </c>
      <c r="AM33" t="str">
        <f>IFERROR("./images/"&amp;VLOOKUP(K33,ListesDeroulantes!L:N,2,FALSE),"")</f>
        <v/>
      </c>
      <c r="AN33" t="str">
        <f>IFERROR(VLOOKUP(L33,ListesDeroulantes!L:N,3,FALSE),"")</f>
        <v/>
      </c>
      <c r="AO33" s="31" t="str">
        <f>IFERROR("./images/"&amp;VLOOKUP(L33,ListesDeroulantes!L:N,2,FALSE),"")</f>
        <v/>
      </c>
      <c r="AP33" t="str">
        <f t="shared" si="49"/>
        <v xml:space="preserve">chocolate cake</v>
      </c>
      <c r="AQ33" t="str">
        <f>HMTL!B$20&amp;AB33&amp;IF(Y33&lt;&gt;"",HMTL!B$24&amp;Y33&amp;HMTL!B$26,"")&amp;IF(AA33&lt;&gt;"",HMTL!B$28&amp;AA33&amp;HMTL!B$26,"")&amp;HMTL!B$32&amp;HMTL!B$21&amp;AI33&amp;IF(AD33&lt;&gt;"",HMTL!B$24&amp;AD33&amp;HMTL!B$26,"")&amp;IF(AF33&lt;&gt;"",HMTL!B$28&amp;AF33&amp;HMTL!B$26,"")&amp;IF(AH33&lt;&gt;"",HMTL!B$30&amp;AH33&amp;HMTL!B$26,"")&amp;HMTL!B$32&amp;HMTL!B$22&amp;AP33&amp;IF(AK33&lt;&gt;"",HMTL!B$24&amp;AK33&amp;HMTL!B$26,"")&amp;IF(AM33&lt;&gt;"",HMTL!B$28&amp;AM33&amp;HMTL!B$26,"")&amp;IF(AO33&lt;&gt;"",HMTL!B$30&amp;AO33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3" s="31" t="str">
        <f>IF(A33&lt;&gt;"",W33&amp;AQ33&amp;HMTL!B$32&amp;HMTL!B$34,"")</f>
        <v xml:space="preserve">        &lt;!-- début d'un menu--&gt;
        &lt;div class="u-accordion-item"&gt;
          &lt;a class="u-accordion-link u-button-style u-palette-3-light-2 u-accordion-link-2" id="link-accordion-4c47"
            aria-controls="accordion-4c47" aria-selected="false"&gt;
            &lt;span class="u-accordion-link-text"&gt;27/5/2024&lt;/span&gt;&lt;span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3" s="32"/>
    </row>
    <row r="34" ht="14.25">
      <c r="A34" s="41">
        <v>45440</v>
      </c>
      <c r="B34" s="42">
        <f t="shared" si="40"/>
        <v>2</v>
      </c>
      <c r="C34" s="42" t="s">
        <v>96</v>
      </c>
      <c r="D34" s="42" t="s">
        <v>97</v>
      </c>
      <c r="E34" s="42"/>
      <c r="F34" s="43"/>
      <c r="G34" s="42" t="s">
        <v>98</v>
      </c>
      <c r="H34" s="43" t="s">
        <v>99</v>
      </c>
      <c r="I34" s="43"/>
      <c r="J34" s="43" t="s">
        <v>100</v>
      </c>
      <c r="K34" s="43"/>
      <c r="L34" s="43"/>
      <c r="N34">
        <f t="shared" si="41"/>
        <v>3</v>
      </c>
      <c r="O34" t="str">
        <f t="shared" si="42"/>
        <v>Tuesday</v>
      </c>
      <c r="P34" t="str">
        <f>VLOOKUP(DAY(A34),Paramètres!I$3:J$33,2,FALSE)</f>
        <v>28th</v>
      </c>
      <c r="Q34" t="str">
        <f>VLOOKUP(MONTH(A34),Paramètres!M$3:N$14,2,FALSE)</f>
        <v>May</v>
      </c>
      <c r="R34" t="str">
        <f t="shared" si="43"/>
        <v>28/5/2024</v>
      </c>
      <c r="S34" t="str">
        <f t="shared" si="44"/>
        <v xml:space="preserve">Today is Tuesday</v>
      </c>
      <c r="T34" s="31" t="str">
        <f t="shared" si="45"/>
        <v xml:space="preserve"> the 28th of May, 2024</v>
      </c>
      <c r="U34" t="str">
        <f>IF(C34="","",VLOOKUP(C34,ListesDeroulantes!A:B,2,FALSE)&amp;" menu")</f>
        <v xml:space="preserve">organic menu</v>
      </c>
      <c r="V34" t="str">
        <f t="shared" si="46"/>
        <v xml:space="preserve">Today, there is a organic menu:</v>
      </c>
      <c r="W34" t="str">
        <f>HMTL!B$10&amp;R34&amp;HMTL!B$12&amp;S34&amp;HMTL!B$14&amp;T34&amp;HMTL!B$16&amp;V34&amp;HMTL!B$18</f>
        <v xml:space="preserve">        &lt;!-- début d'un menu--&gt;
        &lt;div class="u-accordion-item"&gt;
          &lt;a class="u-accordion-link u-button-style u-palette-3-light-2 u-accordion-link-2" id="link-accordion-4c47"
            aria-controls="accordion-4c47" aria-selected="false"&gt;
            &lt;span class="u-accordion-link-text"&gt;28/5/2024&lt;/span&gt;&lt;span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4" s="31" t="str">
        <f>IFERROR(VLOOKUP(D34,ListesDeroulantes!C:E,3,FALSE),"")</f>
        <v xml:space="preserve">grated carrots</v>
      </c>
      <c r="Y34" s="31" t="str">
        <f>IFERROR("./images/"&amp;VLOOKUP(D34,ListesDeroulantes!C:E,2,FALSE),"")</f>
        <v>./images/carrots.png</v>
      </c>
      <c r="Z34" s="31" t="str">
        <f>IFERROR(VLOOKUP(E34,ListesDeroulantes!F:H,3,FALSE),"")</f>
        <v/>
      </c>
      <c r="AA34" s="31" t="str">
        <f>IFERROR("./images/"&amp;VLOOKUP(E34,ListesDeroulantes!F:H,2,FALSE),"")</f>
        <v/>
      </c>
      <c r="AB34" s="31" t="str">
        <f t="shared" si="47"/>
        <v xml:space="preserve">grated carrots</v>
      </c>
      <c r="AC34" t="str">
        <f>IFERROR(VLOOKUP(G34,ListesDeroulantes!I:K,3,FALSE),"")</f>
        <v>pasta</v>
      </c>
      <c r="AD34" t="str">
        <f>IFERROR("./images/"&amp;VLOOKUP(G34,ListesDeroulantes!I:K,2,FALSE),"")</f>
        <v>./images/pasta.png</v>
      </c>
      <c r="AE34" t="str">
        <f>IFERROR(VLOOKUP(H34,ListesDeroulantes!I:K,3,FALSE),"")</f>
        <v>lentils</v>
      </c>
      <c r="AF34" t="str">
        <f>IFERROR("./images/"&amp;VLOOKUP(H34,ListesDeroulantes!I:K,2,FALSE),"")</f>
        <v>./images/lentils.png</v>
      </c>
      <c r="AG34" t="str">
        <f>IFERROR(VLOOKUP(I34,ListesDeroulantes!I:K,3,FALSE),"")</f>
        <v/>
      </c>
      <c r="AH34" s="31" t="str">
        <f>IFERROR("./images/"&amp;VLOOKUP(I34,ListesDeroulantes!I:K,2,FALSE),"")</f>
        <v/>
      </c>
      <c r="AI34" t="str">
        <f t="shared" si="48"/>
        <v xml:space="preserve">pasta with lentils</v>
      </c>
      <c r="AJ34" t="str">
        <f>IFERROR(VLOOKUP(J34,ListesDeroulantes!L:N,3,FALSE),"")</f>
        <v xml:space="preserve">chocolate cake</v>
      </c>
      <c r="AK34" t="str">
        <f>IFERROR("./images/"&amp;VLOOKUP(J34,ListesDeroulantes!L:N,2,FALSE),"")</f>
        <v>./images/chocolatecake.png</v>
      </c>
      <c r="AL34" t="str">
        <f>IFERROR(VLOOKUP(K34,ListesDeroulantes!L:N,3,FALSE),"")</f>
        <v/>
      </c>
      <c r="AM34" t="str">
        <f>IFERROR("./images/"&amp;VLOOKUP(K34,ListesDeroulantes!L:N,2,FALSE),"")</f>
        <v/>
      </c>
      <c r="AN34" t="str">
        <f>IFERROR(VLOOKUP(L34,ListesDeroulantes!L:N,3,FALSE),"")</f>
        <v/>
      </c>
      <c r="AO34" s="31" t="str">
        <f>IFERROR("./images/"&amp;VLOOKUP(L34,ListesDeroulantes!L:N,2,FALSE),"")</f>
        <v/>
      </c>
      <c r="AP34" t="str">
        <f t="shared" si="49"/>
        <v xml:space="preserve">chocolate cake</v>
      </c>
      <c r="AQ34" t="str">
        <f>HMTL!B$20&amp;AB34&amp;IF(Y34&lt;&gt;"",HMTL!B$24&amp;Y34&amp;HMTL!B$26,"")&amp;IF(AA34&lt;&gt;"",HMTL!B$28&amp;AA34&amp;HMTL!B$26,"")&amp;HMTL!B$32&amp;HMTL!B$21&amp;AI34&amp;IF(AD34&lt;&gt;"",HMTL!B$24&amp;AD34&amp;HMTL!B$26,"")&amp;IF(AF34&lt;&gt;"",HMTL!B$28&amp;AF34&amp;HMTL!B$26,"")&amp;IF(AH34&lt;&gt;"",HMTL!B$30&amp;AH34&amp;HMTL!B$26,"")&amp;HMTL!B$32&amp;HMTL!B$22&amp;AP34&amp;IF(AK34&lt;&gt;"",HMTL!B$24&amp;AK34&amp;HMTL!B$26,"")&amp;IF(AM34&lt;&gt;"",HMTL!B$28&amp;AM34&amp;HMTL!B$26,"")&amp;IF(AO34&lt;&gt;"",HMTL!B$30&amp;AO34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4" s="31" t="str">
        <f>IF(A34&lt;&gt;"",W34&amp;AQ34&amp;HMTL!B$32&amp;HMTL!B$34,"")</f>
        <v xml:space="preserve">        &lt;!-- début d'un menu--&gt;
        &lt;div class="u-accordion-item"&gt;
          &lt;a class="u-accordion-link u-button-style u-palette-3-light-2 u-accordion-link-2" id="link-accordion-4c47"
            aria-controls="accordion-4c47" aria-selected="false"&gt;
            &lt;span class="u-accordion-link-text"&gt;28/5/2024&lt;/span&gt;&lt;span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4" s="32"/>
    </row>
    <row r="35" ht="14.25">
      <c r="A35" s="41">
        <v>45441</v>
      </c>
      <c r="B35" s="42">
        <f t="shared" si="40"/>
        <v>3</v>
      </c>
      <c r="C35" s="42" t="s">
        <v>96</v>
      </c>
      <c r="D35" s="42" t="s">
        <v>97</v>
      </c>
      <c r="E35" s="42"/>
      <c r="F35" s="43"/>
      <c r="G35" s="42" t="s">
        <v>98</v>
      </c>
      <c r="H35" s="43" t="s">
        <v>99</v>
      </c>
      <c r="I35" s="43"/>
      <c r="J35" s="43" t="s">
        <v>100</v>
      </c>
      <c r="K35" s="43"/>
      <c r="L35" s="43"/>
      <c r="N35">
        <f t="shared" si="41"/>
        <v>4</v>
      </c>
      <c r="O35" t="str">
        <f t="shared" si="42"/>
        <v>Wednesday</v>
      </c>
      <c r="P35" t="str">
        <f>VLOOKUP(DAY(A35),Paramètres!I$3:J$33,2,FALSE)</f>
        <v>29th</v>
      </c>
      <c r="Q35" t="str">
        <f>VLOOKUP(MONTH(A35),Paramètres!M$3:N$14,2,FALSE)</f>
        <v>May</v>
      </c>
      <c r="R35" t="str">
        <f t="shared" si="43"/>
        <v>29/5/2024</v>
      </c>
      <c r="S35" t="str">
        <f t="shared" si="44"/>
        <v xml:space="preserve">Today is Wednesday</v>
      </c>
      <c r="T35" s="31" t="str">
        <f t="shared" si="45"/>
        <v xml:space="preserve"> the 29th of May, 2024</v>
      </c>
      <c r="U35" t="str">
        <f>IF(C35="","",VLOOKUP(C35,ListesDeroulantes!A:B,2,FALSE)&amp;" menu")</f>
        <v xml:space="preserve">organic menu</v>
      </c>
      <c r="V35" t="str">
        <f t="shared" si="46"/>
        <v xml:space="preserve">Today, there is a organic menu:</v>
      </c>
      <c r="W35" t="str">
        <f>HMTL!B$10&amp;R35&amp;HMTL!B$12&amp;S35&amp;HMTL!B$14&amp;T35&amp;HMTL!B$16&amp;V35&amp;HMTL!B$18</f>
        <v xml:space="preserve">        &lt;!-- début d'un menu--&gt;
        &lt;div class="u-accordion-item"&gt;
          &lt;a class="u-accordion-link u-button-style u-palette-3-light-2 u-accordion-link-2" id="link-accordion-4c47"
            aria-controls="accordion-4c47" aria-selected="false"&gt;
            &lt;span class="u-accordion-link-text"&gt;29/5/2024&lt;/span&gt;&lt;span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5" s="31" t="str">
        <f>IFERROR(VLOOKUP(D35,ListesDeroulantes!C:E,3,FALSE),"")</f>
        <v xml:space="preserve">grated carrots</v>
      </c>
      <c r="Y35" s="31" t="str">
        <f>IFERROR("./images/"&amp;VLOOKUP(D35,ListesDeroulantes!C:E,2,FALSE),"")</f>
        <v>./images/carrots.png</v>
      </c>
      <c r="Z35" s="31" t="str">
        <f>IFERROR(VLOOKUP(E35,ListesDeroulantes!F:H,3,FALSE),"")</f>
        <v/>
      </c>
      <c r="AA35" s="31" t="str">
        <f>IFERROR("./images/"&amp;VLOOKUP(E35,ListesDeroulantes!F:H,2,FALSE),"")</f>
        <v/>
      </c>
      <c r="AB35" s="31" t="str">
        <f t="shared" si="47"/>
        <v xml:space="preserve">grated carrots</v>
      </c>
      <c r="AC35" t="str">
        <f>IFERROR(VLOOKUP(G35,ListesDeroulantes!I:K,3,FALSE),"")</f>
        <v>pasta</v>
      </c>
      <c r="AD35" t="str">
        <f>IFERROR("./images/"&amp;VLOOKUP(G35,ListesDeroulantes!I:K,2,FALSE),"")</f>
        <v>./images/pasta.png</v>
      </c>
      <c r="AE35" t="str">
        <f>IFERROR(VLOOKUP(H35,ListesDeroulantes!I:K,3,FALSE),"")</f>
        <v>lentils</v>
      </c>
      <c r="AF35" t="str">
        <f>IFERROR("./images/"&amp;VLOOKUP(H35,ListesDeroulantes!I:K,2,FALSE),"")</f>
        <v>./images/lentils.png</v>
      </c>
      <c r="AG35" t="str">
        <f>IFERROR(VLOOKUP(I35,ListesDeroulantes!I:K,3,FALSE),"")</f>
        <v/>
      </c>
      <c r="AH35" s="31" t="str">
        <f>IFERROR("./images/"&amp;VLOOKUP(I35,ListesDeroulantes!I:K,2,FALSE),"")</f>
        <v/>
      </c>
      <c r="AI35" t="str">
        <f t="shared" si="48"/>
        <v xml:space="preserve">pasta with lentils</v>
      </c>
      <c r="AJ35" t="str">
        <f>IFERROR(VLOOKUP(J35,ListesDeroulantes!L:N,3,FALSE),"")</f>
        <v xml:space="preserve">chocolate cake</v>
      </c>
      <c r="AK35" t="str">
        <f>IFERROR("./images/"&amp;VLOOKUP(J35,ListesDeroulantes!L:N,2,FALSE),"")</f>
        <v>./images/chocolatecake.png</v>
      </c>
      <c r="AL35" t="str">
        <f>IFERROR(VLOOKUP(K35,ListesDeroulantes!L:N,3,FALSE),"")</f>
        <v/>
      </c>
      <c r="AM35" t="str">
        <f>IFERROR("./images/"&amp;VLOOKUP(K35,ListesDeroulantes!L:N,2,FALSE),"")</f>
        <v/>
      </c>
      <c r="AN35" t="str">
        <f>IFERROR(VLOOKUP(L35,ListesDeroulantes!L:N,3,FALSE),"")</f>
        <v/>
      </c>
      <c r="AO35" s="31" t="str">
        <f>IFERROR("./images/"&amp;VLOOKUP(L35,ListesDeroulantes!L:N,2,FALSE),"")</f>
        <v/>
      </c>
      <c r="AP35" t="str">
        <f t="shared" si="49"/>
        <v xml:space="preserve">chocolate cake</v>
      </c>
      <c r="AQ35" t="str">
        <f>HMTL!B$20&amp;AB35&amp;IF(Y35&lt;&gt;"",HMTL!B$24&amp;Y35&amp;HMTL!B$26,"")&amp;IF(AA35&lt;&gt;"",HMTL!B$28&amp;AA35&amp;HMTL!B$26,"")&amp;HMTL!B$32&amp;HMTL!B$21&amp;AI35&amp;IF(AD35&lt;&gt;"",HMTL!B$24&amp;AD35&amp;HMTL!B$26,"")&amp;IF(AF35&lt;&gt;"",HMTL!B$28&amp;AF35&amp;HMTL!B$26,"")&amp;IF(AH35&lt;&gt;"",HMTL!B$30&amp;AH35&amp;HMTL!B$26,"")&amp;HMTL!B$32&amp;HMTL!B$22&amp;AP35&amp;IF(AK35&lt;&gt;"",HMTL!B$24&amp;AK35&amp;HMTL!B$26,"")&amp;IF(AM35&lt;&gt;"",HMTL!B$28&amp;AM35&amp;HMTL!B$26,"")&amp;IF(AO35&lt;&gt;"",HMTL!B$30&amp;AO35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5" s="31" t="str">
        <f>IF(A35&lt;&gt;"",W35&amp;AQ35&amp;HMTL!B$32&amp;HMTL!B$34,"")</f>
        <v xml:space="preserve">        &lt;!-- début d'un menu--&gt;
        &lt;div class="u-accordion-item"&gt;
          &lt;a class="u-accordion-link u-button-style u-palette-3-light-2 u-accordion-link-2" id="link-accordion-4c47"
            aria-controls="accordion-4c47" aria-selected="false"&gt;
            &lt;span class="u-accordion-link-text"&gt;29/5/2024&lt;/span&gt;&lt;span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5" s="32"/>
    </row>
    <row r="36" ht="14.25">
      <c r="A36" s="41">
        <v>45442</v>
      </c>
      <c r="B36" s="42">
        <f t="shared" si="40"/>
        <v>4</v>
      </c>
      <c r="C36" s="42" t="s">
        <v>96</v>
      </c>
      <c r="D36" s="42" t="s">
        <v>97</v>
      </c>
      <c r="E36" s="42"/>
      <c r="F36" s="43"/>
      <c r="G36" s="42" t="s">
        <v>98</v>
      </c>
      <c r="H36" s="43" t="s">
        <v>99</v>
      </c>
      <c r="I36" s="43"/>
      <c r="J36" s="43" t="s">
        <v>100</v>
      </c>
      <c r="K36" s="43"/>
      <c r="L36" s="43"/>
      <c r="N36">
        <f t="shared" si="41"/>
        <v>5</v>
      </c>
      <c r="O36" t="str">
        <f t="shared" si="42"/>
        <v>Thursday</v>
      </c>
      <c r="P36" t="str">
        <f>VLOOKUP(DAY(A36),Paramètres!I$3:J$33,2,FALSE)</f>
        <v>30th</v>
      </c>
      <c r="Q36" t="str">
        <f>VLOOKUP(MONTH(A36),Paramètres!M$3:N$14,2,FALSE)</f>
        <v>May</v>
      </c>
      <c r="R36" t="str">
        <f t="shared" si="43"/>
        <v>30/5/2024</v>
      </c>
      <c r="S36" t="str">
        <f t="shared" si="44"/>
        <v xml:space="preserve">Today is Thursday</v>
      </c>
      <c r="T36" s="31" t="str">
        <f t="shared" si="45"/>
        <v xml:space="preserve"> the 30th of May, 2024</v>
      </c>
      <c r="U36" t="str">
        <f>IF(C36="","",VLOOKUP(C36,ListesDeroulantes!A:B,2,FALSE)&amp;" menu")</f>
        <v xml:space="preserve">organic menu</v>
      </c>
      <c r="V36" t="str">
        <f t="shared" si="46"/>
        <v xml:space="preserve">Today, there is a organic menu:</v>
      </c>
      <c r="W36" t="str">
        <f>HMTL!B$10&amp;R36&amp;HMTL!B$12&amp;S36&amp;HMTL!B$14&amp;T36&amp;HMTL!B$16&amp;V36&amp;HMTL!B$18</f>
        <v xml:space="preserve">        &lt;!-- début d'un menu--&gt;
        &lt;div class="u-accordion-item"&gt;
          &lt;a class="u-accordion-link u-button-style u-palette-3-light-2 u-accordion-link-2" id="link-accordion-4c47"
            aria-controls="accordion-4c47" aria-selected="false"&gt;
            &lt;span class="u-accordion-link-text"&gt;30/5/2024&lt;/span&gt;&lt;span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30th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6" s="31" t="str">
        <f>IFERROR(VLOOKUP(D36,ListesDeroulantes!C:E,3,FALSE),"")</f>
        <v xml:space="preserve">grated carrots</v>
      </c>
      <c r="Y36" s="31" t="str">
        <f>IFERROR("./images/"&amp;VLOOKUP(D36,ListesDeroulantes!C:E,2,FALSE),"")</f>
        <v>./images/carrots.png</v>
      </c>
      <c r="Z36" s="31" t="str">
        <f>IFERROR(VLOOKUP(E36,ListesDeroulantes!F:H,3,FALSE),"")</f>
        <v/>
      </c>
      <c r="AA36" s="31" t="str">
        <f>IFERROR("./images/"&amp;VLOOKUP(E36,ListesDeroulantes!F:H,2,FALSE),"")</f>
        <v/>
      </c>
      <c r="AB36" s="31" t="str">
        <f t="shared" si="47"/>
        <v xml:space="preserve">grated carrots</v>
      </c>
      <c r="AC36" t="str">
        <f>IFERROR(VLOOKUP(G36,ListesDeroulantes!I:K,3,FALSE),"")</f>
        <v>pasta</v>
      </c>
      <c r="AD36" t="str">
        <f>IFERROR("./images/"&amp;VLOOKUP(G36,ListesDeroulantes!I:K,2,FALSE),"")</f>
        <v>./images/pasta.png</v>
      </c>
      <c r="AE36" t="str">
        <f>IFERROR(VLOOKUP(H36,ListesDeroulantes!I:K,3,FALSE),"")</f>
        <v>lentils</v>
      </c>
      <c r="AF36" t="str">
        <f>IFERROR("./images/"&amp;VLOOKUP(H36,ListesDeroulantes!I:K,2,FALSE),"")</f>
        <v>./images/lentils.png</v>
      </c>
      <c r="AG36" t="str">
        <f>IFERROR(VLOOKUP(I36,ListesDeroulantes!I:K,3,FALSE),"")</f>
        <v/>
      </c>
      <c r="AH36" s="31" t="str">
        <f>IFERROR("./images/"&amp;VLOOKUP(I36,ListesDeroulantes!I:K,2,FALSE),"")</f>
        <v/>
      </c>
      <c r="AI36" t="str">
        <f t="shared" si="48"/>
        <v xml:space="preserve">pasta with lentils</v>
      </c>
      <c r="AJ36" t="str">
        <f>IFERROR(VLOOKUP(J36,ListesDeroulantes!L:N,3,FALSE),"")</f>
        <v xml:space="preserve">chocolate cake</v>
      </c>
      <c r="AK36" t="str">
        <f>IFERROR("./images/"&amp;VLOOKUP(J36,ListesDeroulantes!L:N,2,FALSE),"")</f>
        <v>./images/chocolatecake.png</v>
      </c>
      <c r="AL36" t="str">
        <f>IFERROR(VLOOKUP(K36,ListesDeroulantes!L:N,3,FALSE),"")</f>
        <v/>
      </c>
      <c r="AM36" t="str">
        <f>IFERROR("./images/"&amp;VLOOKUP(K36,ListesDeroulantes!L:N,2,FALSE),"")</f>
        <v/>
      </c>
      <c r="AN36" t="str">
        <f>IFERROR(VLOOKUP(L36,ListesDeroulantes!L:N,3,FALSE),"")</f>
        <v/>
      </c>
      <c r="AO36" s="31" t="str">
        <f>IFERROR("./images/"&amp;VLOOKUP(L36,ListesDeroulantes!L:N,2,FALSE),"")</f>
        <v/>
      </c>
      <c r="AP36" t="str">
        <f t="shared" si="49"/>
        <v xml:space="preserve">chocolate cake</v>
      </c>
      <c r="AQ36" t="str">
        <f>HMTL!B$20&amp;AB36&amp;IF(Y36&lt;&gt;"",HMTL!B$24&amp;Y36&amp;HMTL!B$26,"")&amp;IF(AA36&lt;&gt;"",HMTL!B$28&amp;AA36&amp;HMTL!B$26,"")&amp;HMTL!B$32&amp;HMTL!B$21&amp;AI36&amp;IF(AD36&lt;&gt;"",HMTL!B$24&amp;AD36&amp;HMTL!B$26,"")&amp;IF(AF36&lt;&gt;"",HMTL!B$28&amp;AF36&amp;HMTL!B$26,"")&amp;IF(AH36&lt;&gt;"",HMTL!B$30&amp;AH36&amp;HMTL!B$26,"")&amp;HMTL!B$32&amp;HMTL!B$22&amp;AP36&amp;IF(AK36&lt;&gt;"",HMTL!B$24&amp;AK36&amp;HMTL!B$26,"")&amp;IF(AM36&lt;&gt;"",HMTL!B$28&amp;AM36&amp;HMTL!B$26,"")&amp;IF(AO36&lt;&gt;"",HMTL!B$30&amp;AO36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6" s="31" t="str">
        <f>IF(A36&lt;&gt;"",W36&amp;AQ36&amp;HMTL!B$32&amp;HMTL!B$34,"")</f>
        <v xml:space="preserve">        &lt;!-- début d'un menu--&gt;
        &lt;div class="u-accordion-item"&gt;
          &lt;a class="u-accordion-link u-button-style u-palette-3-light-2 u-accordion-link-2" id="link-accordion-4c47"
            aria-controls="accordion-4c47" aria-selected="false"&gt;
            &lt;span class="u-accordion-link-text"&gt;30/5/2024&lt;/span&gt;&lt;span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30th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6" s="32"/>
    </row>
    <row r="37" ht="14.25">
      <c r="A37" s="41">
        <v>45443</v>
      </c>
      <c r="B37" s="42">
        <f t="shared" si="40"/>
        <v>5</v>
      </c>
      <c r="C37" s="42" t="s">
        <v>96</v>
      </c>
      <c r="D37" s="42" t="s">
        <v>97</v>
      </c>
      <c r="E37" s="42"/>
      <c r="F37" s="43"/>
      <c r="G37" s="42" t="s">
        <v>98</v>
      </c>
      <c r="H37" s="43" t="s">
        <v>99</v>
      </c>
      <c r="I37" s="43"/>
      <c r="J37" s="43" t="s">
        <v>100</v>
      </c>
      <c r="K37" s="43"/>
      <c r="L37" s="43"/>
      <c r="N37">
        <f t="shared" si="41"/>
        <v>6</v>
      </c>
      <c r="O37" t="str">
        <f t="shared" si="42"/>
        <v>Friday</v>
      </c>
      <c r="P37" t="str">
        <f>VLOOKUP(DAY(A37),Paramètres!I$3:J$33,2,FALSE)</f>
        <v>31st</v>
      </c>
      <c r="Q37" t="str">
        <f>VLOOKUP(MONTH(A37),Paramètres!M$3:N$14,2,FALSE)</f>
        <v>May</v>
      </c>
      <c r="R37" t="str">
        <f t="shared" si="43"/>
        <v>31/5/2024</v>
      </c>
      <c r="S37" t="str">
        <f t="shared" si="44"/>
        <v xml:space="preserve">Today is Friday</v>
      </c>
      <c r="T37" s="31" t="str">
        <f t="shared" si="45"/>
        <v xml:space="preserve"> the 31st of May, 2024</v>
      </c>
      <c r="U37" t="str">
        <f>IF(C37="","",VLOOKUP(C37,ListesDeroulantes!A:B,2,FALSE)&amp;" menu")</f>
        <v xml:space="preserve">organic menu</v>
      </c>
      <c r="V37" t="str">
        <f t="shared" si="46"/>
        <v xml:space="preserve">Today, there is a organic menu:</v>
      </c>
      <c r="W37" t="str">
        <f>HMTL!B$10&amp;R37&amp;HMTL!B$12&amp;S37&amp;HMTL!B$14&amp;T37&amp;HMTL!B$16&amp;V37&amp;HMTL!B$18</f>
        <v xml:space="preserve">        &lt;!-- début d'un menu--&gt;
        &lt;div class="u-accordion-item"&gt;
          &lt;a class="u-accordion-link u-button-style u-palette-3-light-2 u-accordion-link-2" id="link-accordion-4c47"
            aria-controls="accordion-4c47" aria-selected="false"&gt;
            &lt;span class="u-accordion-link-text"&gt;31/5/2024&lt;/span&gt;&lt;span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7" s="31" t="str">
        <f>IFERROR(VLOOKUP(D37,ListesDeroulantes!C:E,3,FALSE),"")</f>
        <v xml:space="preserve">grated carrots</v>
      </c>
      <c r="Y37" s="31" t="str">
        <f>IFERROR("./images/"&amp;VLOOKUP(D37,ListesDeroulantes!C:E,2,FALSE),"")</f>
        <v>./images/carrots.png</v>
      </c>
      <c r="Z37" s="31" t="str">
        <f>IFERROR(VLOOKUP(E37,ListesDeroulantes!F:H,3,FALSE),"")</f>
        <v/>
      </c>
      <c r="AA37" s="31" t="str">
        <f>IFERROR("./images/"&amp;VLOOKUP(E37,ListesDeroulantes!F:H,2,FALSE),"")</f>
        <v/>
      </c>
      <c r="AB37" s="31" t="str">
        <f t="shared" si="47"/>
        <v xml:space="preserve">grated carrots</v>
      </c>
      <c r="AC37" t="str">
        <f>IFERROR(VLOOKUP(G37,ListesDeroulantes!I:K,3,FALSE),"")</f>
        <v>pasta</v>
      </c>
      <c r="AD37" t="str">
        <f>IFERROR("./images/"&amp;VLOOKUP(G37,ListesDeroulantes!I:K,2,FALSE),"")</f>
        <v>./images/pasta.png</v>
      </c>
      <c r="AE37" t="str">
        <f>IFERROR(VLOOKUP(H37,ListesDeroulantes!I:K,3,FALSE),"")</f>
        <v>lentils</v>
      </c>
      <c r="AF37" t="str">
        <f>IFERROR("./images/"&amp;VLOOKUP(H37,ListesDeroulantes!I:K,2,FALSE),"")</f>
        <v>./images/lentils.png</v>
      </c>
      <c r="AG37" t="str">
        <f>IFERROR(VLOOKUP(I37,ListesDeroulantes!I:K,3,FALSE),"")</f>
        <v/>
      </c>
      <c r="AH37" s="31" t="str">
        <f>IFERROR("./images/"&amp;VLOOKUP(I37,ListesDeroulantes!I:K,2,FALSE),"")</f>
        <v/>
      </c>
      <c r="AI37" t="str">
        <f t="shared" si="48"/>
        <v xml:space="preserve">pasta with lentils</v>
      </c>
      <c r="AJ37" t="str">
        <f>IFERROR(VLOOKUP(J37,ListesDeroulantes!L:N,3,FALSE),"")</f>
        <v xml:space="preserve">chocolate cake</v>
      </c>
      <c r="AK37" t="str">
        <f>IFERROR("./images/"&amp;VLOOKUP(J37,ListesDeroulantes!L:N,2,FALSE),"")</f>
        <v>./images/chocolatecake.png</v>
      </c>
      <c r="AL37" t="str">
        <f>IFERROR(VLOOKUP(K37,ListesDeroulantes!L:N,3,FALSE),"")</f>
        <v/>
      </c>
      <c r="AM37" t="str">
        <f>IFERROR("./images/"&amp;VLOOKUP(K37,ListesDeroulantes!L:N,2,FALSE),"")</f>
        <v/>
      </c>
      <c r="AN37" t="str">
        <f>IFERROR(VLOOKUP(L37,ListesDeroulantes!L:N,3,FALSE),"")</f>
        <v/>
      </c>
      <c r="AO37" s="31" t="str">
        <f>IFERROR("./images/"&amp;VLOOKUP(L37,ListesDeroulantes!L:N,2,FALSE),"")</f>
        <v/>
      </c>
      <c r="AP37" t="str">
        <f t="shared" si="49"/>
        <v xml:space="preserve">chocolate cake</v>
      </c>
      <c r="AQ37" t="str">
        <f>HMTL!B$20&amp;AB37&amp;IF(Y37&lt;&gt;"",HMTL!B$24&amp;Y37&amp;HMTL!B$26,"")&amp;IF(AA37&lt;&gt;"",HMTL!B$28&amp;AA37&amp;HMTL!B$26,"")&amp;HMTL!B$32&amp;HMTL!B$21&amp;AI37&amp;IF(AD37&lt;&gt;"",HMTL!B$24&amp;AD37&amp;HMTL!B$26,"")&amp;IF(AF37&lt;&gt;"",HMTL!B$28&amp;AF37&amp;HMTL!B$26,"")&amp;IF(AH37&lt;&gt;"",HMTL!B$30&amp;AH37&amp;HMTL!B$26,"")&amp;HMTL!B$32&amp;HMTL!B$22&amp;AP37&amp;IF(AK37&lt;&gt;"",HMTL!B$24&amp;AK37&amp;HMTL!B$26,"")&amp;IF(AM37&lt;&gt;"",HMTL!B$28&amp;AM37&amp;HMTL!B$26,"")&amp;IF(AO37&lt;&gt;"",HMTL!B$30&amp;AO37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7" s="31" t="str">
        <f>IF(A37&lt;&gt;"",W37&amp;AQ37&amp;HMTL!B$32&amp;HMTL!B$34,"")</f>
        <v xml:space="preserve">        &lt;!-- début d'un menu--&gt;
        &lt;div class="u-accordion-item"&gt;
          &lt;a class="u-accordion-link u-button-style u-palette-3-light-2 u-accordion-link-2" id="link-accordion-4c47"
            aria-controls="accordion-4c47" aria-selected="false"&gt;
            &lt;span class="u-accordion-link-text"&gt;31/5/2024&lt;/span&gt;&lt;span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7" s="32"/>
    </row>
    <row r="38" ht="14.25">
      <c r="A38" s="41">
        <v>45444</v>
      </c>
      <c r="B38" s="42">
        <f t="shared" si="40"/>
        <v>6</v>
      </c>
      <c r="C38" s="42" t="s">
        <v>96</v>
      </c>
      <c r="D38" s="42" t="s">
        <v>97</v>
      </c>
      <c r="E38" s="42"/>
      <c r="F38" s="43"/>
      <c r="G38" s="42" t="s">
        <v>98</v>
      </c>
      <c r="H38" s="43" t="s">
        <v>99</v>
      </c>
      <c r="I38" s="43"/>
      <c r="J38" s="43" t="s">
        <v>100</v>
      </c>
      <c r="K38" s="43"/>
      <c r="L38" s="43"/>
      <c r="N38">
        <f t="shared" si="41"/>
        <v>7</v>
      </c>
      <c r="O38" t="str">
        <f t="shared" si="42"/>
        <v>Saturday</v>
      </c>
      <c r="P38" t="str">
        <f>VLOOKUP(DAY(A38),Paramètres!I$3:J$33,2,FALSE)</f>
        <v>1st</v>
      </c>
      <c r="Q38" t="str">
        <f>VLOOKUP(MONTH(A38),Paramètres!M$3:N$14,2,FALSE)</f>
        <v>June</v>
      </c>
      <c r="R38" t="str">
        <f t="shared" si="43"/>
        <v>1/6/2024</v>
      </c>
      <c r="S38" t="str">
        <f t="shared" si="44"/>
        <v xml:space="preserve">Today is Saturday</v>
      </c>
      <c r="T38" s="31" t="str">
        <f t="shared" si="45"/>
        <v xml:space="preserve"> the 1st of June, 2024</v>
      </c>
      <c r="U38" t="str">
        <f>IF(C38="","",VLOOKUP(C38,ListesDeroulantes!A:B,2,FALSE)&amp;" menu")</f>
        <v xml:space="preserve">organic menu</v>
      </c>
      <c r="V38" t="str">
        <f t="shared" si="46"/>
        <v xml:space="preserve">Today, there is a organic menu:</v>
      </c>
      <c r="W38" t="str">
        <f>HMTL!B$10&amp;R38&amp;HMTL!B$12&amp;S38&amp;HMTL!B$14&amp;T38&amp;HMTL!B$16&amp;V38&amp;HMTL!B$18</f>
        <v xml:space="preserve">        &lt;!-- début d'un menu--&gt;
        &lt;div class="u-accordion-item"&gt;
          &lt;a class="u-accordion-link u-button-style u-palette-3-light-2 u-accordion-link-2" id="link-accordion-4c47"
            aria-controls="accordion-4c47" aria-selected="false"&gt;
            &lt;span class="u-accordion-link-text"&gt;1/6/2024&lt;/span&gt;&lt;span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8" s="31" t="str">
        <f>IFERROR(VLOOKUP(D38,ListesDeroulantes!C:E,3,FALSE),"")</f>
        <v xml:space="preserve">grated carrots</v>
      </c>
      <c r="Y38" s="31" t="str">
        <f>IFERROR("./images/"&amp;VLOOKUP(D38,ListesDeroulantes!C:E,2,FALSE),"")</f>
        <v>./images/carrots.png</v>
      </c>
      <c r="Z38" s="31" t="str">
        <f>IFERROR(VLOOKUP(E38,ListesDeroulantes!F:H,3,FALSE),"")</f>
        <v/>
      </c>
      <c r="AA38" s="31" t="str">
        <f>IFERROR("./images/"&amp;VLOOKUP(E38,ListesDeroulantes!F:H,2,FALSE),"")</f>
        <v/>
      </c>
      <c r="AB38" s="31" t="str">
        <f t="shared" si="47"/>
        <v xml:space="preserve">grated carrots</v>
      </c>
      <c r="AC38" t="str">
        <f>IFERROR(VLOOKUP(G38,ListesDeroulantes!I:K,3,FALSE),"")</f>
        <v>pasta</v>
      </c>
      <c r="AD38" t="str">
        <f>IFERROR("./images/"&amp;VLOOKUP(G38,ListesDeroulantes!I:K,2,FALSE),"")</f>
        <v>./images/pasta.png</v>
      </c>
      <c r="AE38" t="str">
        <f>IFERROR(VLOOKUP(H38,ListesDeroulantes!I:K,3,FALSE),"")</f>
        <v>lentils</v>
      </c>
      <c r="AF38" t="str">
        <f>IFERROR("./images/"&amp;VLOOKUP(H38,ListesDeroulantes!I:K,2,FALSE),"")</f>
        <v>./images/lentils.png</v>
      </c>
      <c r="AG38" t="str">
        <f>IFERROR(VLOOKUP(I38,ListesDeroulantes!I:K,3,FALSE),"")</f>
        <v/>
      </c>
      <c r="AH38" s="31" t="str">
        <f>IFERROR("./images/"&amp;VLOOKUP(I38,ListesDeroulantes!I:K,2,FALSE),"")</f>
        <v/>
      </c>
      <c r="AI38" t="str">
        <f t="shared" si="48"/>
        <v xml:space="preserve">pasta with lentils</v>
      </c>
      <c r="AJ38" t="str">
        <f>IFERROR(VLOOKUP(J38,ListesDeroulantes!L:N,3,FALSE),"")</f>
        <v xml:space="preserve">chocolate cake</v>
      </c>
      <c r="AK38" t="str">
        <f>IFERROR("./images/"&amp;VLOOKUP(J38,ListesDeroulantes!L:N,2,FALSE),"")</f>
        <v>./images/chocolatecake.png</v>
      </c>
      <c r="AL38" t="str">
        <f>IFERROR(VLOOKUP(K38,ListesDeroulantes!L:N,3,FALSE),"")</f>
        <v/>
      </c>
      <c r="AM38" t="str">
        <f>IFERROR("./images/"&amp;VLOOKUP(K38,ListesDeroulantes!L:N,2,FALSE),"")</f>
        <v/>
      </c>
      <c r="AN38" t="str">
        <f>IFERROR(VLOOKUP(L38,ListesDeroulantes!L:N,3,FALSE),"")</f>
        <v/>
      </c>
      <c r="AO38" s="31" t="str">
        <f>IFERROR("./images/"&amp;VLOOKUP(L38,ListesDeroulantes!L:N,2,FALSE),"")</f>
        <v/>
      </c>
      <c r="AP38" t="str">
        <f t="shared" si="49"/>
        <v xml:space="preserve">chocolate cake</v>
      </c>
      <c r="AQ38" t="str">
        <f>HMTL!B$20&amp;AB38&amp;IF(Y38&lt;&gt;"",HMTL!B$24&amp;Y38&amp;HMTL!B$26,"")&amp;IF(AA38&lt;&gt;"",HMTL!B$28&amp;AA38&amp;HMTL!B$26,"")&amp;HMTL!B$32&amp;HMTL!B$21&amp;AI38&amp;IF(AD38&lt;&gt;"",HMTL!B$24&amp;AD38&amp;HMTL!B$26,"")&amp;IF(AF38&lt;&gt;"",HMTL!B$28&amp;AF38&amp;HMTL!B$26,"")&amp;IF(AH38&lt;&gt;"",HMTL!B$30&amp;AH38&amp;HMTL!B$26,"")&amp;HMTL!B$32&amp;HMTL!B$22&amp;AP38&amp;IF(AK38&lt;&gt;"",HMTL!B$24&amp;AK38&amp;HMTL!B$26,"")&amp;IF(AM38&lt;&gt;"",HMTL!B$28&amp;AM38&amp;HMTL!B$26,"")&amp;IF(AO38&lt;&gt;"",HMTL!B$30&amp;AO38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8" s="31" t="str">
        <f>IF(A38&lt;&gt;"",W38&amp;AQ38&amp;HMTL!B$32&amp;HMTL!B$34,"")</f>
        <v xml:space="preserve">        &lt;!-- début d'un menu--&gt;
        &lt;div class="u-accordion-item"&gt;
          &lt;a class="u-accordion-link u-button-style u-palette-3-light-2 u-accordion-link-2" id="link-accordion-4c47"
            aria-controls="accordion-4c47" aria-selected="false"&gt;
            &lt;span class="u-accordion-link-text"&gt;1/6/2024&lt;/span&gt;&lt;span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8" s="32"/>
    </row>
    <row r="39" ht="14.25">
      <c r="A39" s="41">
        <v>45445</v>
      </c>
      <c r="B39" s="42">
        <f t="shared" si="40"/>
        <v>7</v>
      </c>
      <c r="C39" s="42" t="s">
        <v>96</v>
      </c>
      <c r="D39" s="42" t="s">
        <v>97</v>
      </c>
      <c r="E39" s="42"/>
      <c r="F39" s="43"/>
      <c r="G39" s="42" t="s">
        <v>98</v>
      </c>
      <c r="H39" s="43" t="s">
        <v>99</v>
      </c>
      <c r="I39" s="43"/>
      <c r="J39" s="43" t="s">
        <v>100</v>
      </c>
      <c r="K39" s="43"/>
      <c r="L39" s="43"/>
      <c r="N39">
        <f t="shared" si="41"/>
        <v>1</v>
      </c>
      <c r="O39" t="str">
        <f t="shared" si="42"/>
        <v>Sunday</v>
      </c>
      <c r="P39" t="str">
        <f>VLOOKUP(DAY(A39),Paramètres!I$3:J$33,2,FALSE)</f>
        <v>2nd</v>
      </c>
      <c r="Q39" t="str">
        <f>VLOOKUP(MONTH(A39),Paramètres!M$3:N$14,2,FALSE)</f>
        <v>June</v>
      </c>
      <c r="R39" t="str">
        <f t="shared" si="43"/>
        <v>2/6/2024</v>
      </c>
      <c r="S39" t="str">
        <f t="shared" si="44"/>
        <v xml:space="preserve">Today is Sunday</v>
      </c>
      <c r="T39" s="31" t="str">
        <f t="shared" si="45"/>
        <v xml:space="preserve"> the 2nd of June, 2024</v>
      </c>
      <c r="U39" t="str">
        <f>IF(C39="","",VLOOKUP(C39,ListesDeroulantes!A:B,2,FALSE)&amp;" menu")</f>
        <v xml:space="preserve">organic menu</v>
      </c>
      <c r="V39" t="str">
        <f t="shared" si="46"/>
        <v xml:space="preserve">Today, there is a organic menu:</v>
      </c>
      <c r="W39" t="str">
        <f>HMTL!B$10&amp;R39&amp;HMTL!B$12&amp;S39&amp;HMTL!B$14&amp;T39&amp;HMTL!B$16&amp;V39&amp;HMTL!B$18</f>
        <v xml:space="preserve">        &lt;!-- début d'un menu--&gt;
        &lt;div class="u-accordion-item"&gt;
          &lt;a class="u-accordion-link u-button-style u-palette-3-light-2 u-accordion-link-2" id="link-accordion-4c47"
            aria-controls="accordion-4c47" aria-selected="false"&gt;
            &lt;span class="u-accordion-link-text"&gt;2/6/2024&lt;/span&gt;&lt;span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2nd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9" s="31" t="str">
        <f>IFERROR(VLOOKUP(D39,ListesDeroulantes!C:E,3,FALSE),"")</f>
        <v xml:space="preserve">grated carrots</v>
      </c>
      <c r="Y39" s="31" t="str">
        <f>IFERROR("./images/"&amp;VLOOKUP(D39,ListesDeroulantes!C:E,2,FALSE),"")</f>
        <v>./images/carrots.png</v>
      </c>
      <c r="Z39" s="31" t="str">
        <f>IFERROR(VLOOKUP(E39,ListesDeroulantes!F:H,3,FALSE),"")</f>
        <v/>
      </c>
      <c r="AA39" s="31" t="str">
        <f>IFERROR("./images/"&amp;VLOOKUP(E39,ListesDeroulantes!F:H,2,FALSE),"")</f>
        <v/>
      </c>
      <c r="AB39" s="31" t="str">
        <f t="shared" si="47"/>
        <v xml:space="preserve">grated carrots</v>
      </c>
      <c r="AC39" t="str">
        <f>IFERROR(VLOOKUP(G39,ListesDeroulantes!I:K,3,FALSE),"")</f>
        <v>pasta</v>
      </c>
      <c r="AD39" t="str">
        <f>IFERROR("./images/"&amp;VLOOKUP(G39,ListesDeroulantes!I:K,2,FALSE),"")</f>
        <v>./images/pasta.png</v>
      </c>
      <c r="AE39" t="str">
        <f>IFERROR(VLOOKUP(H39,ListesDeroulantes!I:K,3,FALSE),"")</f>
        <v>lentils</v>
      </c>
      <c r="AF39" t="str">
        <f>IFERROR("./images/"&amp;VLOOKUP(H39,ListesDeroulantes!I:K,2,FALSE),"")</f>
        <v>./images/lentils.png</v>
      </c>
      <c r="AG39" t="str">
        <f>IFERROR(VLOOKUP(I39,ListesDeroulantes!I:K,3,FALSE),"")</f>
        <v/>
      </c>
      <c r="AH39" s="31" t="str">
        <f>IFERROR("./images/"&amp;VLOOKUP(I39,ListesDeroulantes!I:K,2,FALSE),"")</f>
        <v/>
      </c>
      <c r="AI39" t="str">
        <f t="shared" si="48"/>
        <v xml:space="preserve">pasta with lentils</v>
      </c>
      <c r="AJ39" t="str">
        <f>IFERROR(VLOOKUP(J39,ListesDeroulantes!L:N,3,FALSE),"")</f>
        <v xml:space="preserve">chocolate cake</v>
      </c>
      <c r="AK39" t="str">
        <f>IFERROR("./images/"&amp;VLOOKUP(J39,ListesDeroulantes!L:N,2,FALSE),"")</f>
        <v>./images/chocolatecake.png</v>
      </c>
      <c r="AL39" t="str">
        <f>IFERROR(VLOOKUP(K39,ListesDeroulantes!L:N,3,FALSE),"")</f>
        <v/>
      </c>
      <c r="AM39" t="str">
        <f>IFERROR("./images/"&amp;VLOOKUP(K39,ListesDeroulantes!L:N,2,FALSE),"")</f>
        <v/>
      </c>
      <c r="AN39" t="str">
        <f>IFERROR(VLOOKUP(L39,ListesDeroulantes!L:N,3,FALSE),"")</f>
        <v/>
      </c>
      <c r="AO39" s="31" t="str">
        <f>IFERROR("./images/"&amp;VLOOKUP(L39,ListesDeroulantes!L:N,2,FALSE),"")</f>
        <v/>
      </c>
      <c r="AP39" t="str">
        <f t="shared" si="49"/>
        <v xml:space="preserve">chocolate cake</v>
      </c>
      <c r="AQ39" t="str">
        <f>HMTL!B$20&amp;AB39&amp;IF(Y39&lt;&gt;"",HMTL!B$24&amp;Y39&amp;HMTL!B$26,"")&amp;IF(AA39&lt;&gt;"",HMTL!B$28&amp;AA39&amp;HMTL!B$26,"")&amp;HMTL!B$32&amp;HMTL!B$21&amp;AI39&amp;IF(AD39&lt;&gt;"",HMTL!B$24&amp;AD39&amp;HMTL!B$26,"")&amp;IF(AF39&lt;&gt;"",HMTL!B$28&amp;AF39&amp;HMTL!B$26,"")&amp;IF(AH39&lt;&gt;"",HMTL!B$30&amp;AH39&amp;HMTL!B$26,"")&amp;HMTL!B$32&amp;HMTL!B$22&amp;AP39&amp;IF(AK39&lt;&gt;"",HMTL!B$24&amp;AK39&amp;HMTL!B$26,"")&amp;IF(AM39&lt;&gt;"",HMTL!B$28&amp;AM39&amp;HMTL!B$26,"")&amp;IF(AO39&lt;&gt;"",HMTL!B$30&amp;AO39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9" s="31" t="str">
        <f>IF(A39&lt;&gt;"",W39&amp;AQ39&amp;HMTL!B$32&amp;HMTL!B$34,"")</f>
        <v xml:space="preserve">        &lt;!-- début d'un menu--&gt;
        &lt;div class="u-accordion-item"&gt;
          &lt;a class="u-accordion-link u-button-style u-palette-3-light-2 u-accordion-link-2" id="link-accordion-4c47"
            aria-controls="accordion-4c47" aria-selected="false"&gt;
            &lt;span class="u-accordion-link-text"&gt;2/6/2024&lt;/span&gt;&lt;span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2nd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9" s="32"/>
    </row>
    <row r="40" ht="14.25">
      <c r="A40" s="41">
        <v>45446</v>
      </c>
      <c r="B40" s="42">
        <f t="shared" si="40"/>
        <v>1</v>
      </c>
      <c r="C40" s="42" t="s">
        <v>96</v>
      </c>
      <c r="D40" s="42" t="s">
        <v>97</v>
      </c>
      <c r="E40" s="42"/>
      <c r="F40" s="43"/>
      <c r="G40" s="42" t="s">
        <v>98</v>
      </c>
      <c r="H40" s="43" t="s">
        <v>99</v>
      </c>
      <c r="I40" s="43"/>
      <c r="J40" s="43" t="s">
        <v>100</v>
      </c>
      <c r="K40" s="43"/>
      <c r="L40" s="43"/>
      <c r="N40">
        <f t="shared" si="41"/>
        <v>2</v>
      </c>
      <c r="O40" t="str">
        <f t="shared" si="42"/>
        <v>Monday</v>
      </c>
      <c r="P40" t="str">
        <f>VLOOKUP(DAY(A40),Paramètres!I$3:J$33,2,FALSE)</f>
        <v>3rd</v>
      </c>
      <c r="Q40" t="str">
        <f>VLOOKUP(MONTH(A40),Paramètres!M$3:N$14,2,FALSE)</f>
        <v>June</v>
      </c>
      <c r="R40" t="str">
        <f t="shared" si="43"/>
        <v>3/6/2024</v>
      </c>
      <c r="S40" t="str">
        <f t="shared" si="44"/>
        <v xml:space="preserve">Today is Monday</v>
      </c>
      <c r="T40" s="31" t="str">
        <f t="shared" si="45"/>
        <v xml:space="preserve"> the 3rd of June, 2024</v>
      </c>
      <c r="U40" t="str">
        <f>IF(C40="","",VLOOKUP(C40,ListesDeroulantes!A:B,2,FALSE)&amp;" menu")</f>
        <v xml:space="preserve">organic menu</v>
      </c>
      <c r="V40" t="str">
        <f t="shared" si="46"/>
        <v xml:space="preserve">Today, there is a organic menu:</v>
      </c>
      <c r="W40" t="str">
        <f>HMTL!B$10&amp;R40&amp;HMTL!B$12&amp;S40&amp;HMTL!B$14&amp;T40&amp;HMTL!B$16&amp;V40&amp;HMTL!B$18</f>
        <v xml:space="preserve">        &lt;!-- début d'un menu--&gt;
        &lt;div class="u-accordion-item"&gt;
          &lt;a class="u-accordion-link u-button-style u-palette-3-light-2 u-accordion-link-2" id="link-accordion-4c47"
            aria-controls="accordion-4c47" aria-selected="false"&gt;
            &lt;span class="u-accordion-link-text"&gt;3/6/2024&lt;/span&gt;&lt;span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0" s="31" t="str">
        <f>IFERROR(VLOOKUP(D40,ListesDeroulantes!C:E,3,FALSE),"")</f>
        <v xml:space="preserve">grated carrots</v>
      </c>
      <c r="Y40" s="31" t="str">
        <f>IFERROR("./images/"&amp;VLOOKUP(D40,ListesDeroulantes!C:E,2,FALSE),"")</f>
        <v>./images/carrots.png</v>
      </c>
      <c r="Z40" s="31" t="str">
        <f>IFERROR(VLOOKUP(E40,ListesDeroulantes!F:H,3,FALSE),"")</f>
        <v/>
      </c>
      <c r="AA40" s="31" t="str">
        <f>IFERROR("./images/"&amp;VLOOKUP(E40,ListesDeroulantes!F:H,2,FALSE),"")</f>
        <v/>
      </c>
      <c r="AB40" s="31" t="str">
        <f t="shared" si="47"/>
        <v xml:space="preserve">grated carrots</v>
      </c>
      <c r="AC40" t="str">
        <f>IFERROR(VLOOKUP(G40,ListesDeroulantes!I:K,3,FALSE),"")</f>
        <v>pasta</v>
      </c>
      <c r="AD40" t="str">
        <f>IFERROR("./images/"&amp;VLOOKUP(G40,ListesDeroulantes!I:K,2,FALSE),"")</f>
        <v>./images/pasta.png</v>
      </c>
      <c r="AE40" t="str">
        <f>IFERROR(VLOOKUP(H40,ListesDeroulantes!I:K,3,FALSE),"")</f>
        <v>lentils</v>
      </c>
      <c r="AF40" t="str">
        <f>IFERROR("./images/"&amp;VLOOKUP(H40,ListesDeroulantes!I:K,2,FALSE),"")</f>
        <v>./images/lentils.png</v>
      </c>
      <c r="AG40" t="str">
        <f>IFERROR(VLOOKUP(I40,ListesDeroulantes!I:K,3,FALSE),"")</f>
        <v/>
      </c>
      <c r="AH40" s="31" t="str">
        <f>IFERROR("./images/"&amp;VLOOKUP(I40,ListesDeroulantes!I:K,2,FALSE),"")</f>
        <v/>
      </c>
      <c r="AI40" t="str">
        <f t="shared" si="48"/>
        <v xml:space="preserve">pasta with lentils</v>
      </c>
      <c r="AJ40" t="str">
        <f>IFERROR(VLOOKUP(J40,ListesDeroulantes!L:N,3,FALSE),"")</f>
        <v xml:space="preserve">chocolate cake</v>
      </c>
      <c r="AK40" t="str">
        <f>IFERROR("./images/"&amp;VLOOKUP(J40,ListesDeroulantes!L:N,2,FALSE),"")</f>
        <v>./images/chocolatecake.png</v>
      </c>
      <c r="AL40" t="str">
        <f>IFERROR(VLOOKUP(K40,ListesDeroulantes!L:N,3,FALSE),"")</f>
        <v/>
      </c>
      <c r="AM40" t="str">
        <f>IFERROR("./images/"&amp;VLOOKUP(K40,ListesDeroulantes!L:N,2,FALSE),"")</f>
        <v/>
      </c>
      <c r="AN40" t="str">
        <f>IFERROR(VLOOKUP(L40,ListesDeroulantes!L:N,3,FALSE),"")</f>
        <v/>
      </c>
      <c r="AO40" s="31" t="str">
        <f>IFERROR("./images/"&amp;VLOOKUP(L40,ListesDeroulantes!L:N,2,FALSE),"")</f>
        <v/>
      </c>
      <c r="AP40" t="str">
        <f t="shared" si="49"/>
        <v xml:space="preserve">chocolate cake</v>
      </c>
      <c r="AQ40" t="str">
        <f>HMTL!B$20&amp;AB40&amp;IF(Y40&lt;&gt;"",HMTL!B$24&amp;Y40&amp;HMTL!B$26,"")&amp;IF(AA40&lt;&gt;"",HMTL!B$28&amp;AA40&amp;HMTL!B$26,"")&amp;HMTL!B$32&amp;HMTL!B$21&amp;AI40&amp;IF(AD40&lt;&gt;"",HMTL!B$24&amp;AD40&amp;HMTL!B$26,"")&amp;IF(AF40&lt;&gt;"",HMTL!B$28&amp;AF40&amp;HMTL!B$26,"")&amp;IF(AH40&lt;&gt;"",HMTL!B$30&amp;AH40&amp;HMTL!B$26,"")&amp;HMTL!B$32&amp;HMTL!B$22&amp;AP40&amp;IF(AK40&lt;&gt;"",HMTL!B$24&amp;AK40&amp;HMTL!B$26,"")&amp;IF(AM40&lt;&gt;"",HMTL!B$28&amp;AM40&amp;HMTL!B$26,"")&amp;IF(AO40&lt;&gt;"",HMTL!B$30&amp;AO40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0" s="31" t="str">
        <f>IF(A40&lt;&gt;"",W40&amp;AQ40&amp;HMTL!B$32&amp;HMTL!B$34,"")</f>
        <v xml:space="preserve">        &lt;!-- début d'un menu--&gt;
        &lt;div class="u-accordion-item"&gt;
          &lt;a class="u-accordion-link u-button-style u-palette-3-light-2 u-accordion-link-2" id="link-accordion-4c47"
            aria-controls="accordion-4c47" aria-selected="false"&gt;
            &lt;span class="u-accordion-link-text"&gt;3/6/2024&lt;/span&gt;&lt;span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0" s="32"/>
    </row>
    <row r="41" ht="14.25">
      <c r="A41" s="41">
        <v>45447</v>
      </c>
      <c r="B41" s="42">
        <f t="shared" si="40"/>
        <v>2</v>
      </c>
      <c r="C41" s="42" t="s">
        <v>96</v>
      </c>
      <c r="D41" s="42" t="s">
        <v>97</v>
      </c>
      <c r="E41" s="42"/>
      <c r="F41" s="43"/>
      <c r="G41" s="42" t="s">
        <v>98</v>
      </c>
      <c r="H41" s="43" t="s">
        <v>99</v>
      </c>
      <c r="I41" s="43"/>
      <c r="J41" s="43" t="s">
        <v>100</v>
      </c>
      <c r="K41" s="43"/>
      <c r="L41" s="43"/>
      <c r="N41">
        <f t="shared" si="41"/>
        <v>3</v>
      </c>
      <c r="O41" t="str">
        <f t="shared" si="42"/>
        <v>Tuesday</v>
      </c>
      <c r="P41" t="str">
        <f>VLOOKUP(DAY(A41),Paramètres!I$3:J$33,2,FALSE)</f>
        <v>4th</v>
      </c>
      <c r="Q41" t="str">
        <f>VLOOKUP(MONTH(A41),Paramètres!M$3:N$14,2,FALSE)</f>
        <v>June</v>
      </c>
      <c r="R41" t="str">
        <f t="shared" si="43"/>
        <v>4/6/2024</v>
      </c>
      <c r="S41" t="str">
        <f t="shared" si="44"/>
        <v xml:space="preserve">Today is Tuesday</v>
      </c>
      <c r="T41" s="31" t="str">
        <f t="shared" si="45"/>
        <v xml:space="preserve"> the 4th of June, 2024</v>
      </c>
      <c r="U41" t="str">
        <f>IF(C41="","",VLOOKUP(C41,ListesDeroulantes!A:B,2,FALSE)&amp;" menu")</f>
        <v xml:space="preserve">organic menu</v>
      </c>
      <c r="V41" t="str">
        <f t="shared" si="46"/>
        <v xml:space="preserve">Today, there is a organic menu:</v>
      </c>
      <c r="W41" t="str">
        <f>HMTL!B$10&amp;R41&amp;HMTL!B$12&amp;S41&amp;HMTL!B$14&amp;T41&amp;HMTL!B$16&amp;V41&amp;HMTL!B$18</f>
        <v xml:space="preserve">        &lt;!-- début d'un menu--&gt;
        &lt;div class="u-accordion-item"&gt;
          &lt;a class="u-accordion-link u-button-style u-palette-3-light-2 u-accordion-link-2" id="link-accordion-4c47"
            aria-controls="accordion-4c47" aria-selected="false"&gt;
            &lt;span class="u-accordion-link-text"&gt;4/6/2024&lt;/span&gt;&lt;span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1" s="31" t="str">
        <f>IFERROR(VLOOKUP(D41,ListesDeroulantes!C:E,3,FALSE),"")</f>
        <v xml:space="preserve">grated carrots</v>
      </c>
      <c r="Y41" s="31" t="str">
        <f>IFERROR("./images/"&amp;VLOOKUP(D41,ListesDeroulantes!C:E,2,FALSE),"")</f>
        <v>./images/carrots.png</v>
      </c>
      <c r="Z41" s="31" t="str">
        <f>IFERROR(VLOOKUP(E41,ListesDeroulantes!F:H,3,FALSE),"")</f>
        <v/>
      </c>
      <c r="AA41" s="31" t="str">
        <f>IFERROR("./images/"&amp;VLOOKUP(E41,ListesDeroulantes!F:H,2,FALSE),"")</f>
        <v/>
      </c>
      <c r="AB41" s="31" t="str">
        <f t="shared" si="47"/>
        <v xml:space="preserve">grated carrots</v>
      </c>
      <c r="AC41" t="str">
        <f>IFERROR(VLOOKUP(G41,ListesDeroulantes!I:K,3,FALSE),"")</f>
        <v>pasta</v>
      </c>
      <c r="AD41" t="str">
        <f>IFERROR("./images/"&amp;VLOOKUP(G41,ListesDeroulantes!I:K,2,FALSE),"")</f>
        <v>./images/pasta.png</v>
      </c>
      <c r="AE41" t="str">
        <f>IFERROR(VLOOKUP(H41,ListesDeroulantes!I:K,3,FALSE),"")</f>
        <v>lentils</v>
      </c>
      <c r="AF41" t="str">
        <f>IFERROR("./images/"&amp;VLOOKUP(H41,ListesDeroulantes!I:K,2,FALSE),"")</f>
        <v>./images/lentils.png</v>
      </c>
      <c r="AG41" t="str">
        <f>IFERROR(VLOOKUP(I41,ListesDeroulantes!I:K,3,FALSE),"")</f>
        <v/>
      </c>
      <c r="AH41" s="31" t="str">
        <f>IFERROR("./images/"&amp;VLOOKUP(I41,ListesDeroulantes!I:K,2,FALSE),"")</f>
        <v/>
      </c>
      <c r="AI41" t="str">
        <f t="shared" si="48"/>
        <v xml:space="preserve">pasta with lentils</v>
      </c>
      <c r="AJ41" t="str">
        <f>IFERROR(VLOOKUP(J41,ListesDeroulantes!L:N,3,FALSE),"")</f>
        <v xml:space="preserve">chocolate cake</v>
      </c>
      <c r="AK41" t="str">
        <f>IFERROR("./images/"&amp;VLOOKUP(J41,ListesDeroulantes!L:N,2,FALSE),"")</f>
        <v>./images/chocolatecake.png</v>
      </c>
      <c r="AL41" t="str">
        <f>IFERROR(VLOOKUP(K41,ListesDeroulantes!L:N,3,FALSE),"")</f>
        <v/>
      </c>
      <c r="AM41" t="str">
        <f>IFERROR("./images/"&amp;VLOOKUP(K41,ListesDeroulantes!L:N,2,FALSE),"")</f>
        <v/>
      </c>
      <c r="AN41" t="str">
        <f>IFERROR(VLOOKUP(L41,ListesDeroulantes!L:N,3,FALSE),"")</f>
        <v/>
      </c>
      <c r="AO41" s="31" t="str">
        <f>IFERROR("./images/"&amp;VLOOKUP(L41,ListesDeroulantes!L:N,2,FALSE),"")</f>
        <v/>
      </c>
      <c r="AP41" t="str">
        <f t="shared" si="49"/>
        <v xml:space="preserve">chocolate cake</v>
      </c>
      <c r="AQ41" t="str">
        <f>HMTL!B$20&amp;AB41&amp;IF(Y41&lt;&gt;"",HMTL!B$24&amp;Y41&amp;HMTL!B$26,"")&amp;IF(AA41&lt;&gt;"",HMTL!B$28&amp;AA41&amp;HMTL!B$26,"")&amp;HMTL!B$32&amp;HMTL!B$21&amp;AI41&amp;IF(AD41&lt;&gt;"",HMTL!B$24&amp;AD41&amp;HMTL!B$26,"")&amp;IF(AF41&lt;&gt;"",HMTL!B$28&amp;AF41&amp;HMTL!B$26,"")&amp;IF(AH41&lt;&gt;"",HMTL!B$30&amp;AH41&amp;HMTL!B$26,"")&amp;HMTL!B$32&amp;HMTL!B$22&amp;AP41&amp;IF(AK41&lt;&gt;"",HMTL!B$24&amp;AK41&amp;HMTL!B$26,"")&amp;IF(AM41&lt;&gt;"",HMTL!B$28&amp;AM41&amp;HMTL!B$26,"")&amp;IF(AO41&lt;&gt;"",HMTL!B$30&amp;AO41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1" s="31" t="str">
        <f>IF(A41&lt;&gt;"",W41&amp;AQ41&amp;HMTL!B$32&amp;HMTL!B$34,"")</f>
        <v xml:space="preserve">        &lt;!-- début d'un menu--&gt;
        &lt;div class="u-accordion-item"&gt;
          &lt;a class="u-accordion-link u-button-style u-palette-3-light-2 u-accordion-link-2" id="link-accordion-4c47"
            aria-controls="accordion-4c47" aria-selected="false"&gt;
            &lt;span class="u-accordion-link-text"&gt;4/6/2024&lt;/span&gt;&lt;span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1" s="32"/>
    </row>
    <row r="42" ht="14.25">
      <c r="A42" s="41">
        <v>45448</v>
      </c>
      <c r="B42" s="42">
        <f t="shared" si="40"/>
        <v>3</v>
      </c>
      <c r="C42" s="42" t="s">
        <v>96</v>
      </c>
      <c r="D42" s="42" t="s">
        <v>97</v>
      </c>
      <c r="E42" s="42"/>
      <c r="F42" s="43"/>
      <c r="G42" s="42" t="s">
        <v>98</v>
      </c>
      <c r="H42" s="43" t="s">
        <v>99</v>
      </c>
      <c r="I42" s="43"/>
      <c r="J42" s="43" t="s">
        <v>100</v>
      </c>
      <c r="K42" s="43"/>
      <c r="L42" s="43"/>
      <c r="N42">
        <f t="shared" si="41"/>
        <v>4</v>
      </c>
      <c r="O42" t="str">
        <f t="shared" si="42"/>
        <v>Wednesday</v>
      </c>
      <c r="P42" t="str">
        <f>VLOOKUP(DAY(A42),Paramètres!I$3:J$33,2,FALSE)</f>
        <v>5th</v>
      </c>
      <c r="Q42" t="str">
        <f>VLOOKUP(MONTH(A42),Paramètres!M$3:N$14,2,FALSE)</f>
        <v>June</v>
      </c>
      <c r="R42" t="str">
        <f t="shared" si="43"/>
        <v>5/6/2024</v>
      </c>
      <c r="S42" t="str">
        <f t="shared" si="44"/>
        <v xml:space="preserve">Today is Wednesday</v>
      </c>
      <c r="T42" s="31" t="str">
        <f t="shared" si="45"/>
        <v xml:space="preserve"> the 5th of June, 2024</v>
      </c>
      <c r="U42" t="str">
        <f>IF(C42="","",VLOOKUP(C42,ListesDeroulantes!A:B,2,FALSE)&amp;" menu")</f>
        <v xml:space="preserve">organic menu</v>
      </c>
      <c r="V42" t="str">
        <f t="shared" si="46"/>
        <v xml:space="preserve">Today, there is a organic menu:</v>
      </c>
      <c r="W42" t="str">
        <f>HMTL!B$10&amp;R42&amp;HMTL!B$12&amp;S42&amp;HMTL!B$14&amp;T42&amp;HMTL!B$16&amp;V42&amp;HMTL!B$18</f>
        <v xml:space="preserve">        &lt;!-- début d'un menu--&gt;
        &lt;div class="u-accordion-item"&gt;
          &lt;a class="u-accordion-link u-button-style u-palette-3-light-2 u-accordion-link-2" id="link-accordion-4c47"
            aria-controls="accordion-4c47" aria-selected="false"&gt;
            &lt;span class="u-accordion-link-text"&gt;5/6/2024&lt;/span&gt;&lt;span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2" s="31" t="str">
        <f>IFERROR(VLOOKUP(D42,ListesDeroulantes!C:E,3,FALSE),"")</f>
        <v xml:space="preserve">grated carrots</v>
      </c>
      <c r="Y42" s="31" t="str">
        <f>IFERROR("./images/"&amp;VLOOKUP(D42,ListesDeroulantes!C:E,2,FALSE),"")</f>
        <v>./images/carrots.png</v>
      </c>
      <c r="Z42" s="31" t="str">
        <f>IFERROR(VLOOKUP(E42,ListesDeroulantes!F:H,3,FALSE),"")</f>
        <v/>
      </c>
      <c r="AA42" s="31" t="str">
        <f>IFERROR("./images/"&amp;VLOOKUP(E42,ListesDeroulantes!F:H,2,FALSE),"")</f>
        <v/>
      </c>
      <c r="AB42" s="31" t="str">
        <f t="shared" si="47"/>
        <v xml:space="preserve">grated carrots</v>
      </c>
      <c r="AC42" t="str">
        <f>IFERROR(VLOOKUP(G42,ListesDeroulantes!I:K,3,FALSE),"")</f>
        <v>pasta</v>
      </c>
      <c r="AD42" t="str">
        <f>IFERROR("./images/"&amp;VLOOKUP(G42,ListesDeroulantes!I:K,2,FALSE),"")</f>
        <v>./images/pasta.png</v>
      </c>
      <c r="AE42" t="str">
        <f>IFERROR(VLOOKUP(H42,ListesDeroulantes!I:K,3,FALSE),"")</f>
        <v>lentils</v>
      </c>
      <c r="AF42" t="str">
        <f>IFERROR("./images/"&amp;VLOOKUP(H42,ListesDeroulantes!I:K,2,FALSE),"")</f>
        <v>./images/lentils.png</v>
      </c>
      <c r="AG42" t="str">
        <f>IFERROR(VLOOKUP(I42,ListesDeroulantes!I:K,3,FALSE),"")</f>
        <v/>
      </c>
      <c r="AH42" s="31" t="str">
        <f>IFERROR("./images/"&amp;VLOOKUP(I42,ListesDeroulantes!I:K,2,FALSE),"")</f>
        <v/>
      </c>
      <c r="AI42" t="str">
        <f t="shared" si="48"/>
        <v xml:space="preserve">pasta with lentils</v>
      </c>
      <c r="AJ42" t="str">
        <f>IFERROR(VLOOKUP(J42,ListesDeroulantes!L:N,3,FALSE),"")</f>
        <v xml:space="preserve">chocolate cake</v>
      </c>
      <c r="AK42" t="str">
        <f>IFERROR("./images/"&amp;VLOOKUP(J42,ListesDeroulantes!L:N,2,FALSE),"")</f>
        <v>./images/chocolatecake.png</v>
      </c>
      <c r="AL42" t="str">
        <f>IFERROR(VLOOKUP(K42,ListesDeroulantes!L:N,3,FALSE),"")</f>
        <v/>
      </c>
      <c r="AM42" t="str">
        <f>IFERROR("./images/"&amp;VLOOKUP(K42,ListesDeroulantes!L:N,2,FALSE),"")</f>
        <v/>
      </c>
      <c r="AN42" t="str">
        <f>IFERROR(VLOOKUP(L42,ListesDeroulantes!L:N,3,FALSE),"")</f>
        <v/>
      </c>
      <c r="AO42" s="31" t="str">
        <f>IFERROR("./images/"&amp;VLOOKUP(L42,ListesDeroulantes!L:N,2,FALSE),"")</f>
        <v/>
      </c>
      <c r="AP42" t="str">
        <f t="shared" si="49"/>
        <v xml:space="preserve">chocolate cake</v>
      </c>
      <c r="AQ42" t="str">
        <f>HMTL!B$20&amp;AB42&amp;IF(Y42&lt;&gt;"",HMTL!B$24&amp;Y42&amp;HMTL!B$26,"")&amp;IF(AA42&lt;&gt;"",HMTL!B$28&amp;AA42&amp;HMTL!B$26,"")&amp;HMTL!B$32&amp;HMTL!B$21&amp;AI42&amp;IF(AD42&lt;&gt;"",HMTL!B$24&amp;AD42&amp;HMTL!B$26,"")&amp;IF(AF42&lt;&gt;"",HMTL!B$28&amp;AF42&amp;HMTL!B$26,"")&amp;IF(AH42&lt;&gt;"",HMTL!B$30&amp;AH42&amp;HMTL!B$26,"")&amp;HMTL!B$32&amp;HMTL!B$22&amp;AP42&amp;IF(AK42&lt;&gt;"",HMTL!B$24&amp;AK42&amp;HMTL!B$26,"")&amp;IF(AM42&lt;&gt;"",HMTL!B$28&amp;AM42&amp;HMTL!B$26,"")&amp;IF(AO42&lt;&gt;"",HMTL!B$30&amp;AO42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2" s="31" t="str">
        <f>IF(A42&lt;&gt;"",W42&amp;AQ42&amp;HMTL!B$32&amp;HMTL!B$34,"")</f>
        <v xml:space="preserve">        &lt;!-- début d'un menu--&gt;
        &lt;div class="u-accordion-item"&gt;
          &lt;a class="u-accordion-link u-button-style u-palette-3-light-2 u-accordion-link-2" id="link-accordion-4c47"
            aria-controls="accordion-4c47" aria-selected="false"&gt;
            &lt;span class="u-accordion-link-text"&gt;5/6/2024&lt;/span&gt;&lt;span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2" s="32"/>
    </row>
    <row r="43" ht="14.25">
      <c r="A43" s="41">
        <v>45449</v>
      </c>
      <c r="B43" s="42">
        <f t="shared" si="40"/>
        <v>4</v>
      </c>
      <c r="C43" s="42" t="s">
        <v>96</v>
      </c>
      <c r="D43" s="42" t="s">
        <v>97</v>
      </c>
      <c r="E43" s="42"/>
      <c r="F43" s="43"/>
      <c r="G43" s="42" t="s">
        <v>98</v>
      </c>
      <c r="H43" s="43" t="s">
        <v>99</v>
      </c>
      <c r="I43" s="43"/>
      <c r="J43" s="43" t="s">
        <v>100</v>
      </c>
      <c r="K43" s="43"/>
      <c r="L43" s="43"/>
      <c r="N43">
        <f t="shared" si="41"/>
        <v>5</v>
      </c>
      <c r="O43" t="str">
        <f t="shared" si="42"/>
        <v>Thursday</v>
      </c>
      <c r="P43" t="str">
        <f>VLOOKUP(DAY(A43),Paramètres!I$3:J$33,2,FALSE)</f>
        <v>6th</v>
      </c>
      <c r="Q43" t="str">
        <f>VLOOKUP(MONTH(A43),Paramètres!M$3:N$14,2,FALSE)</f>
        <v>June</v>
      </c>
      <c r="R43" t="str">
        <f t="shared" si="43"/>
        <v>6/6/2024</v>
      </c>
      <c r="S43" t="str">
        <f t="shared" si="44"/>
        <v xml:space="preserve">Today is Thursday</v>
      </c>
      <c r="T43" s="31" t="str">
        <f t="shared" si="45"/>
        <v xml:space="preserve"> the 6th of June, 2024</v>
      </c>
      <c r="U43" t="str">
        <f>IF(C43="","",VLOOKUP(C43,ListesDeroulantes!A:B,2,FALSE)&amp;" menu")</f>
        <v xml:space="preserve">organic menu</v>
      </c>
      <c r="V43" t="str">
        <f t="shared" si="46"/>
        <v xml:space="preserve">Today, there is a organic menu:</v>
      </c>
      <c r="W43" t="str">
        <f>HMTL!B$10&amp;R43&amp;HMTL!B$12&amp;S43&amp;HMTL!B$14&amp;T43&amp;HMTL!B$16&amp;V43&amp;HMTL!B$18</f>
        <v xml:space="preserve">        &lt;!-- début d'un menu--&gt;
        &lt;div class="u-accordion-item"&gt;
          &lt;a class="u-accordion-link u-button-style u-palette-3-light-2 u-accordion-link-2" id="link-accordion-4c47"
            aria-controls="accordion-4c47" aria-selected="false"&gt;
            &lt;span class="u-accordion-link-text"&gt;6/6/2024&lt;/span&gt;&lt;span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3" s="31" t="str">
        <f>IFERROR(VLOOKUP(D43,ListesDeroulantes!C:E,3,FALSE),"")</f>
        <v xml:space="preserve">grated carrots</v>
      </c>
      <c r="Y43" s="31" t="str">
        <f>IFERROR("./images/"&amp;VLOOKUP(D43,ListesDeroulantes!C:E,2,FALSE),"")</f>
        <v>./images/carrots.png</v>
      </c>
      <c r="Z43" s="31" t="str">
        <f>IFERROR(VLOOKUP(E43,ListesDeroulantes!F:H,3,FALSE),"")</f>
        <v/>
      </c>
      <c r="AA43" s="31" t="str">
        <f>IFERROR("./images/"&amp;VLOOKUP(E43,ListesDeroulantes!F:H,2,FALSE),"")</f>
        <v/>
      </c>
      <c r="AB43" s="31" t="str">
        <f t="shared" si="47"/>
        <v xml:space="preserve">grated carrots</v>
      </c>
      <c r="AC43" t="str">
        <f>IFERROR(VLOOKUP(G43,ListesDeroulantes!I:K,3,FALSE),"")</f>
        <v>pasta</v>
      </c>
      <c r="AD43" t="str">
        <f>IFERROR("./images/"&amp;VLOOKUP(G43,ListesDeroulantes!I:K,2,FALSE),"")</f>
        <v>./images/pasta.png</v>
      </c>
      <c r="AE43" t="str">
        <f>IFERROR(VLOOKUP(H43,ListesDeroulantes!I:K,3,FALSE),"")</f>
        <v>lentils</v>
      </c>
      <c r="AF43" t="str">
        <f>IFERROR("./images/"&amp;VLOOKUP(H43,ListesDeroulantes!I:K,2,FALSE),"")</f>
        <v>./images/lentils.png</v>
      </c>
      <c r="AG43" t="str">
        <f>IFERROR(VLOOKUP(I43,ListesDeroulantes!I:K,3,FALSE),"")</f>
        <v/>
      </c>
      <c r="AH43" s="31" t="str">
        <f>IFERROR("./images/"&amp;VLOOKUP(I43,ListesDeroulantes!I:K,2,FALSE),"")</f>
        <v/>
      </c>
      <c r="AI43" t="str">
        <f t="shared" si="48"/>
        <v xml:space="preserve">pasta with lentils</v>
      </c>
      <c r="AJ43" t="str">
        <f>IFERROR(VLOOKUP(J43,ListesDeroulantes!L:N,3,FALSE),"")</f>
        <v xml:space="preserve">chocolate cake</v>
      </c>
      <c r="AK43" t="str">
        <f>IFERROR("./images/"&amp;VLOOKUP(J43,ListesDeroulantes!L:N,2,FALSE),"")</f>
        <v>./images/chocolatecake.png</v>
      </c>
      <c r="AL43" t="str">
        <f>IFERROR(VLOOKUP(K43,ListesDeroulantes!L:N,3,FALSE),"")</f>
        <v/>
      </c>
      <c r="AM43" t="str">
        <f>IFERROR("./images/"&amp;VLOOKUP(K43,ListesDeroulantes!L:N,2,FALSE),"")</f>
        <v/>
      </c>
      <c r="AN43" t="str">
        <f>IFERROR(VLOOKUP(L43,ListesDeroulantes!L:N,3,FALSE),"")</f>
        <v/>
      </c>
      <c r="AO43" s="31" t="str">
        <f>IFERROR("./images/"&amp;VLOOKUP(L43,ListesDeroulantes!L:N,2,FALSE),"")</f>
        <v/>
      </c>
      <c r="AP43" t="str">
        <f t="shared" si="49"/>
        <v xml:space="preserve">chocolate cake</v>
      </c>
      <c r="AQ43" t="str">
        <f>HMTL!B$20&amp;AB43&amp;IF(Y43&lt;&gt;"",HMTL!B$24&amp;Y43&amp;HMTL!B$26,"")&amp;IF(AA43&lt;&gt;"",HMTL!B$28&amp;AA43&amp;HMTL!B$26,"")&amp;HMTL!B$32&amp;HMTL!B$21&amp;AI43&amp;IF(AD43&lt;&gt;"",HMTL!B$24&amp;AD43&amp;HMTL!B$26,"")&amp;IF(AF43&lt;&gt;"",HMTL!B$28&amp;AF43&amp;HMTL!B$26,"")&amp;IF(AH43&lt;&gt;"",HMTL!B$30&amp;AH43&amp;HMTL!B$26,"")&amp;HMTL!B$32&amp;HMTL!B$22&amp;AP43&amp;IF(AK43&lt;&gt;"",HMTL!B$24&amp;AK43&amp;HMTL!B$26,"")&amp;IF(AM43&lt;&gt;"",HMTL!B$28&amp;AM43&amp;HMTL!B$26,"")&amp;IF(AO43&lt;&gt;"",HMTL!B$30&amp;AO43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3" s="31" t="str">
        <f>IF(A43&lt;&gt;"",W43&amp;AQ43&amp;HMTL!B$32&amp;HMTL!B$34,"")</f>
        <v xml:space="preserve">        &lt;!-- début d'un menu--&gt;
        &lt;div class="u-accordion-item"&gt;
          &lt;a class="u-accordion-link u-button-style u-palette-3-light-2 u-accordion-link-2" id="link-accordion-4c47"
            aria-controls="accordion-4c47" aria-selected="false"&gt;
            &lt;span class="u-accordion-link-text"&gt;6/6/2024&lt;/span&gt;&lt;span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3" s="32"/>
    </row>
    <row r="44" ht="14.25">
      <c r="A44" s="41">
        <v>45450</v>
      </c>
      <c r="B44" s="42">
        <f t="shared" si="40"/>
        <v>5</v>
      </c>
      <c r="C44" s="42" t="s">
        <v>96</v>
      </c>
      <c r="D44" s="42" t="s">
        <v>97</v>
      </c>
      <c r="E44" s="42"/>
      <c r="F44" s="43"/>
      <c r="G44" s="42" t="s">
        <v>98</v>
      </c>
      <c r="H44" s="43" t="s">
        <v>99</v>
      </c>
      <c r="I44" s="43"/>
      <c r="J44" s="43" t="s">
        <v>100</v>
      </c>
      <c r="K44" s="43"/>
      <c r="L44" s="43"/>
      <c r="N44">
        <f t="shared" si="41"/>
        <v>6</v>
      </c>
      <c r="O44" t="str">
        <f t="shared" si="42"/>
        <v>Friday</v>
      </c>
      <c r="P44" t="str">
        <f>VLOOKUP(DAY(A44),Paramètres!I$3:J$33,2,FALSE)</f>
        <v>7th</v>
      </c>
      <c r="Q44" t="str">
        <f>VLOOKUP(MONTH(A44),Paramètres!M$3:N$14,2,FALSE)</f>
        <v>June</v>
      </c>
      <c r="R44" t="str">
        <f t="shared" si="43"/>
        <v>7/6/2024</v>
      </c>
      <c r="S44" t="str">
        <f t="shared" si="44"/>
        <v xml:space="preserve">Today is Friday</v>
      </c>
      <c r="T44" s="31" t="str">
        <f t="shared" si="45"/>
        <v xml:space="preserve"> the 7th of June, 2024</v>
      </c>
      <c r="U44" t="str">
        <f>IF(C44="","",VLOOKUP(C44,ListesDeroulantes!A:B,2,FALSE)&amp;" menu")</f>
        <v xml:space="preserve">organic menu</v>
      </c>
      <c r="V44" t="str">
        <f t="shared" si="46"/>
        <v xml:space="preserve">Today, there is a organic menu:</v>
      </c>
      <c r="W44" t="str">
        <f>HMTL!B$10&amp;R44&amp;HMTL!B$12&amp;S44&amp;HMTL!B$14&amp;T44&amp;HMTL!B$16&amp;V44&amp;HMTL!B$18</f>
        <v xml:space="preserve">        &lt;!-- début d'un menu--&gt;
        &lt;div class="u-accordion-item"&gt;
          &lt;a class="u-accordion-link u-button-style u-palette-3-light-2 u-accordion-link-2" id="link-accordion-4c47"
            aria-controls="accordion-4c47" aria-selected="false"&gt;
            &lt;span class="u-accordion-link-text"&gt;7/6/2024&lt;/span&gt;&lt;span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4" s="31" t="str">
        <f>IFERROR(VLOOKUP(D44,ListesDeroulantes!C:E,3,FALSE),"")</f>
        <v xml:space="preserve">grated carrots</v>
      </c>
      <c r="Y44" s="31" t="str">
        <f>IFERROR("./images/"&amp;VLOOKUP(D44,ListesDeroulantes!C:E,2,FALSE),"")</f>
        <v>./images/carrots.png</v>
      </c>
      <c r="Z44" s="31" t="str">
        <f>IFERROR(VLOOKUP(E44,ListesDeroulantes!F:H,3,FALSE),"")</f>
        <v/>
      </c>
      <c r="AA44" s="31" t="str">
        <f>IFERROR("./images/"&amp;VLOOKUP(E44,ListesDeroulantes!F:H,2,FALSE),"")</f>
        <v/>
      </c>
      <c r="AB44" s="31" t="str">
        <f t="shared" si="47"/>
        <v xml:space="preserve">grated carrots</v>
      </c>
      <c r="AC44" t="str">
        <f>IFERROR(VLOOKUP(G44,ListesDeroulantes!I:K,3,FALSE),"")</f>
        <v>pasta</v>
      </c>
      <c r="AD44" t="str">
        <f>IFERROR("./images/"&amp;VLOOKUP(G44,ListesDeroulantes!I:K,2,FALSE),"")</f>
        <v>./images/pasta.png</v>
      </c>
      <c r="AE44" t="str">
        <f>IFERROR(VLOOKUP(H44,ListesDeroulantes!I:K,3,FALSE),"")</f>
        <v>lentils</v>
      </c>
      <c r="AF44" t="str">
        <f>IFERROR("./images/"&amp;VLOOKUP(H44,ListesDeroulantes!I:K,2,FALSE),"")</f>
        <v>./images/lentils.png</v>
      </c>
      <c r="AG44" t="str">
        <f>IFERROR(VLOOKUP(I44,ListesDeroulantes!I:K,3,FALSE),"")</f>
        <v/>
      </c>
      <c r="AH44" s="31" t="str">
        <f>IFERROR("./images/"&amp;VLOOKUP(I44,ListesDeroulantes!I:K,2,FALSE),"")</f>
        <v/>
      </c>
      <c r="AI44" t="str">
        <f t="shared" si="48"/>
        <v xml:space="preserve">pasta with lentils</v>
      </c>
      <c r="AJ44" t="str">
        <f>IFERROR(VLOOKUP(J44,ListesDeroulantes!L:N,3,FALSE),"")</f>
        <v xml:space="preserve">chocolate cake</v>
      </c>
      <c r="AK44" t="str">
        <f>IFERROR("./images/"&amp;VLOOKUP(J44,ListesDeroulantes!L:N,2,FALSE),"")</f>
        <v>./images/chocolatecake.png</v>
      </c>
      <c r="AL44" t="str">
        <f>IFERROR(VLOOKUP(K44,ListesDeroulantes!L:N,3,FALSE),"")</f>
        <v/>
      </c>
      <c r="AM44" t="str">
        <f>IFERROR("./images/"&amp;VLOOKUP(K44,ListesDeroulantes!L:N,2,FALSE),"")</f>
        <v/>
      </c>
      <c r="AN44" t="str">
        <f>IFERROR(VLOOKUP(L44,ListesDeroulantes!L:N,3,FALSE),"")</f>
        <v/>
      </c>
      <c r="AO44" s="31" t="str">
        <f>IFERROR("./images/"&amp;VLOOKUP(L44,ListesDeroulantes!L:N,2,FALSE),"")</f>
        <v/>
      </c>
      <c r="AP44" t="str">
        <f t="shared" si="49"/>
        <v xml:space="preserve">chocolate cake</v>
      </c>
      <c r="AQ44" t="str">
        <f>HMTL!B$20&amp;AB44&amp;IF(Y44&lt;&gt;"",HMTL!B$24&amp;Y44&amp;HMTL!B$26,"")&amp;IF(AA44&lt;&gt;"",HMTL!B$28&amp;AA44&amp;HMTL!B$26,"")&amp;HMTL!B$32&amp;HMTL!B$21&amp;AI44&amp;IF(AD44&lt;&gt;"",HMTL!B$24&amp;AD44&amp;HMTL!B$26,"")&amp;IF(AF44&lt;&gt;"",HMTL!B$28&amp;AF44&amp;HMTL!B$26,"")&amp;IF(AH44&lt;&gt;"",HMTL!B$30&amp;AH44&amp;HMTL!B$26,"")&amp;HMTL!B$32&amp;HMTL!B$22&amp;AP44&amp;IF(AK44&lt;&gt;"",HMTL!B$24&amp;AK44&amp;HMTL!B$26,"")&amp;IF(AM44&lt;&gt;"",HMTL!B$28&amp;AM44&amp;HMTL!B$26,"")&amp;IF(AO44&lt;&gt;"",HMTL!B$30&amp;AO44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4" s="31" t="str">
        <f>IF(A44&lt;&gt;"",W44&amp;AQ44&amp;HMTL!B$32&amp;HMTL!B$34,"")</f>
        <v xml:space="preserve">        &lt;!-- début d'un menu--&gt;
        &lt;div class="u-accordion-item"&gt;
          &lt;a class="u-accordion-link u-button-style u-palette-3-light-2 u-accordion-link-2" id="link-accordion-4c47"
            aria-controls="accordion-4c47" aria-selected="false"&gt;
            &lt;span class="u-accordion-link-text"&gt;7/6/2024&lt;/span&gt;&lt;span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4" s="32"/>
    </row>
    <row r="45" ht="14.25">
      <c r="A45" s="41">
        <v>45451</v>
      </c>
      <c r="B45" s="42">
        <f t="shared" si="40"/>
        <v>6</v>
      </c>
      <c r="C45" s="42" t="s">
        <v>96</v>
      </c>
      <c r="D45" s="42" t="s">
        <v>97</v>
      </c>
      <c r="E45" s="42"/>
      <c r="F45" s="43"/>
      <c r="G45" s="42" t="s">
        <v>98</v>
      </c>
      <c r="H45" s="43" t="s">
        <v>99</v>
      </c>
      <c r="I45" s="43"/>
      <c r="J45" s="43" t="s">
        <v>100</v>
      </c>
      <c r="K45" s="43"/>
      <c r="L45" s="43"/>
      <c r="N45">
        <f t="shared" si="41"/>
        <v>7</v>
      </c>
      <c r="O45" t="str">
        <f t="shared" si="42"/>
        <v>Saturday</v>
      </c>
      <c r="P45" t="str">
        <f>VLOOKUP(DAY(A45),Paramètres!I$3:J$33,2,FALSE)</f>
        <v>8th</v>
      </c>
      <c r="Q45" t="str">
        <f>VLOOKUP(MONTH(A45),Paramètres!M$3:N$14,2,FALSE)</f>
        <v>June</v>
      </c>
      <c r="R45" t="str">
        <f t="shared" si="43"/>
        <v>8/6/2024</v>
      </c>
      <c r="S45" t="str">
        <f t="shared" si="44"/>
        <v xml:space="preserve">Today is Saturday</v>
      </c>
      <c r="T45" s="31" t="str">
        <f t="shared" si="45"/>
        <v xml:space="preserve"> the 8th of June, 2024</v>
      </c>
      <c r="U45" t="str">
        <f>IF(C45="","",VLOOKUP(C45,ListesDeroulantes!A:B,2,FALSE)&amp;" menu")</f>
        <v xml:space="preserve">organic menu</v>
      </c>
      <c r="V45" t="str">
        <f t="shared" si="46"/>
        <v xml:space="preserve">Today, there is a organic menu:</v>
      </c>
      <c r="W45" t="str">
        <f>HMTL!B$10&amp;R45&amp;HMTL!B$12&amp;S45&amp;HMTL!B$14&amp;T45&amp;HMTL!B$16&amp;V45&amp;HMTL!B$18</f>
        <v xml:space="preserve">        &lt;!-- début d'un menu--&gt;
        &lt;div class="u-accordion-item"&gt;
          &lt;a class="u-accordion-link u-button-style u-palette-3-light-2 u-accordion-link-2" id="link-accordion-4c47"
            aria-controls="accordion-4c47" aria-selected="false"&gt;
            &lt;span class="u-accordion-link-text"&gt;8/6/2024&lt;/span&gt;&lt;span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5" s="31" t="str">
        <f>IFERROR(VLOOKUP(D45,ListesDeroulantes!C:E,3,FALSE),"")</f>
        <v xml:space="preserve">grated carrots</v>
      </c>
      <c r="Y45" s="31" t="str">
        <f>IFERROR("./images/"&amp;VLOOKUP(D45,ListesDeroulantes!C:E,2,FALSE),"")</f>
        <v>./images/carrots.png</v>
      </c>
      <c r="Z45" s="31" t="str">
        <f>IFERROR(VLOOKUP(E45,ListesDeroulantes!F:H,3,FALSE),"")</f>
        <v/>
      </c>
      <c r="AA45" s="31" t="str">
        <f>IFERROR("./images/"&amp;VLOOKUP(E45,ListesDeroulantes!F:H,2,FALSE),"")</f>
        <v/>
      </c>
      <c r="AB45" s="31" t="str">
        <f t="shared" si="47"/>
        <v xml:space="preserve">grated carrots</v>
      </c>
      <c r="AC45" t="str">
        <f>IFERROR(VLOOKUP(G45,ListesDeroulantes!I:K,3,FALSE),"")</f>
        <v>pasta</v>
      </c>
      <c r="AD45" t="str">
        <f>IFERROR("./images/"&amp;VLOOKUP(G45,ListesDeroulantes!I:K,2,FALSE),"")</f>
        <v>./images/pasta.png</v>
      </c>
      <c r="AE45" t="str">
        <f>IFERROR(VLOOKUP(H45,ListesDeroulantes!I:K,3,FALSE),"")</f>
        <v>lentils</v>
      </c>
      <c r="AF45" t="str">
        <f>IFERROR("./images/"&amp;VLOOKUP(H45,ListesDeroulantes!I:K,2,FALSE),"")</f>
        <v>./images/lentils.png</v>
      </c>
      <c r="AG45" t="str">
        <f>IFERROR(VLOOKUP(I45,ListesDeroulantes!I:K,3,FALSE),"")</f>
        <v/>
      </c>
      <c r="AH45" s="31" t="str">
        <f>IFERROR("./images/"&amp;VLOOKUP(I45,ListesDeroulantes!I:K,2,FALSE),"")</f>
        <v/>
      </c>
      <c r="AI45" t="str">
        <f t="shared" si="48"/>
        <v xml:space="preserve">pasta with lentils</v>
      </c>
      <c r="AJ45" t="str">
        <f>IFERROR(VLOOKUP(J45,ListesDeroulantes!L:N,3,FALSE),"")</f>
        <v xml:space="preserve">chocolate cake</v>
      </c>
      <c r="AK45" t="str">
        <f>IFERROR("./images/"&amp;VLOOKUP(J45,ListesDeroulantes!L:N,2,FALSE),"")</f>
        <v>./images/chocolatecake.png</v>
      </c>
      <c r="AL45" t="str">
        <f>IFERROR(VLOOKUP(K45,ListesDeroulantes!L:N,3,FALSE),"")</f>
        <v/>
      </c>
      <c r="AM45" t="str">
        <f>IFERROR("./images/"&amp;VLOOKUP(K45,ListesDeroulantes!L:N,2,FALSE),"")</f>
        <v/>
      </c>
      <c r="AN45" t="str">
        <f>IFERROR(VLOOKUP(L45,ListesDeroulantes!L:N,3,FALSE),"")</f>
        <v/>
      </c>
      <c r="AO45" s="31" t="str">
        <f>IFERROR("./images/"&amp;VLOOKUP(L45,ListesDeroulantes!L:N,2,FALSE),"")</f>
        <v/>
      </c>
      <c r="AP45" t="str">
        <f t="shared" si="49"/>
        <v xml:space="preserve">chocolate cake</v>
      </c>
      <c r="AQ45" t="str">
        <f>HMTL!B$20&amp;AB45&amp;IF(Y45&lt;&gt;"",HMTL!B$24&amp;Y45&amp;HMTL!B$26,"")&amp;IF(AA45&lt;&gt;"",HMTL!B$28&amp;AA45&amp;HMTL!B$26,"")&amp;HMTL!B$32&amp;HMTL!B$21&amp;AI45&amp;IF(AD45&lt;&gt;"",HMTL!B$24&amp;AD45&amp;HMTL!B$26,"")&amp;IF(AF45&lt;&gt;"",HMTL!B$28&amp;AF45&amp;HMTL!B$26,"")&amp;IF(AH45&lt;&gt;"",HMTL!B$30&amp;AH45&amp;HMTL!B$26,"")&amp;HMTL!B$32&amp;HMTL!B$22&amp;AP45&amp;IF(AK45&lt;&gt;"",HMTL!B$24&amp;AK45&amp;HMTL!B$26,"")&amp;IF(AM45&lt;&gt;"",HMTL!B$28&amp;AM45&amp;HMTL!B$26,"")&amp;IF(AO45&lt;&gt;"",HMTL!B$30&amp;AO45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5" s="31" t="str">
        <f>IF(A45&lt;&gt;"",W45&amp;AQ45&amp;HMTL!B$32&amp;HMTL!B$34,"")</f>
        <v xml:space="preserve">        &lt;!-- début d'un menu--&gt;
        &lt;div class="u-accordion-item"&gt;
          &lt;a class="u-accordion-link u-button-style u-palette-3-light-2 u-accordion-link-2" id="link-accordion-4c47"
            aria-controls="accordion-4c47" aria-selected="false"&gt;
            &lt;span class="u-accordion-link-text"&gt;8/6/2024&lt;/span&gt;&lt;span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5" s="32"/>
    </row>
    <row r="46" ht="14.25">
      <c r="A46" s="41">
        <v>45452</v>
      </c>
      <c r="B46" s="42">
        <f t="shared" si="40"/>
        <v>7</v>
      </c>
      <c r="C46" s="42" t="s">
        <v>96</v>
      </c>
      <c r="D46" s="42" t="s">
        <v>97</v>
      </c>
      <c r="E46" s="42"/>
      <c r="F46" s="43"/>
      <c r="G46" s="42" t="s">
        <v>98</v>
      </c>
      <c r="H46" s="43" t="s">
        <v>99</v>
      </c>
      <c r="I46" s="43"/>
      <c r="J46" s="43" t="s">
        <v>100</v>
      </c>
      <c r="K46" s="43"/>
      <c r="L46" s="43"/>
      <c r="N46">
        <f t="shared" si="41"/>
        <v>1</v>
      </c>
      <c r="O46" t="str">
        <f t="shared" si="42"/>
        <v>Sunday</v>
      </c>
      <c r="P46" t="str">
        <f>VLOOKUP(DAY(A46),Paramètres!I$3:J$33,2,FALSE)</f>
        <v>9th</v>
      </c>
      <c r="Q46" t="str">
        <f>VLOOKUP(MONTH(A46),Paramètres!M$3:N$14,2,FALSE)</f>
        <v>June</v>
      </c>
      <c r="R46" t="str">
        <f t="shared" si="43"/>
        <v>9/6/2024</v>
      </c>
      <c r="S46" t="str">
        <f t="shared" si="44"/>
        <v xml:space="preserve">Today is Sunday</v>
      </c>
      <c r="T46" s="31" t="str">
        <f t="shared" si="45"/>
        <v xml:space="preserve"> the 9th of June, 2024</v>
      </c>
      <c r="U46" t="str">
        <f>IF(C46="","",VLOOKUP(C46,ListesDeroulantes!A:B,2,FALSE)&amp;" menu")</f>
        <v xml:space="preserve">organic menu</v>
      </c>
      <c r="V46" t="str">
        <f t="shared" si="46"/>
        <v xml:space="preserve">Today, there is a organic menu:</v>
      </c>
      <c r="W46" t="str">
        <f>HMTL!B$10&amp;R46&amp;HMTL!B$12&amp;S46&amp;HMTL!B$14&amp;T46&amp;HMTL!B$16&amp;V46&amp;HMTL!B$18</f>
        <v xml:space="preserve">        &lt;!-- début d'un menu--&gt;
        &lt;div class="u-accordion-item"&gt;
          &lt;a class="u-accordion-link u-button-style u-palette-3-light-2 u-accordion-link-2" id="link-accordion-4c47"
            aria-controls="accordion-4c47" aria-selected="false"&gt;
            &lt;span class="u-accordion-link-text"&gt;9/6/2024&lt;/span&gt;&lt;span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6" s="31" t="str">
        <f>IFERROR(VLOOKUP(D46,ListesDeroulantes!C:E,3,FALSE),"")</f>
        <v xml:space="preserve">grated carrots</v>
      </c>
      <c r="Y46" s="31" t="str">
        <f>IFERROR("./images/"&amp;VLOOKUP(D46,ListesDeroulantes!C:E,2,FALSE),"")</f>
        <v>./images/carrots.png</v>
      </c>
      <c r="Z46" s="31" t="str">
        <f>IFERROR(VLOOKUP(E46,ListesDeroulantes!F:H,3,FALSE),"")</f>
        <v/>
      </c>
      <c r="AA46" s="31" t="str">
        <f>IFERROR("./images/"&amp;VLOOKUP(E46,ListesDeroulantes!F:H,2,FALSE),"")</f>
        <v/>
      </c>
      <c r="AB46" s="31" t="str">
        <f t="shared" si="47"/>
        <v xml:space="preserve">grated carrots</v>
      </c>
      <c r="AC46" t="str">
        <f>IFERROR(VLOOKUP(G46,ListesDeroulantes!I:K,3,FALSE),"")</f>
        <v>pasta</v>
      </c>
      <c r="AD46" t="str">
        <f>IFERROR("./images/"&amp;VLOOKUP(G46,ListesDeroulantes!I:K,2,FALSE),"")</f>
        <v>./images/pasta.png</v>
      </c>
      <c r="AE46" t="str">
        <f>IFERROR(VLOOKUP(H46,ListesDeroulantes!I:K,3,FALSE),"")</f>
        <v>lentils</v>
      </c>
      <c r="AF46" t="str">
        <f>IFERROR("./images/"&amp;VLOOKUP(H46,ListesDeroulantes!I:K,2,FALSE),"")</f>
        <v>./images/lentils.png</v>
      </c>
      <c r="AG46" t="str">
        <f>IFERROR(VLOOKUP(I46,ListesDeroulantes!I:K,3,FALSE),"")</f>
        <v/>
      </c>
      <c r="AH46" s="31" t="str">
        <f>IFERROR("./images/"&amp;VLOOKUP(I46,ListesDeroulantes!I:K,2,FALSE),"")</f>
        <v/>
      </c>
      <c r="AI46" t="str">
        <f t="shared" si="48"/>
        <v xml:space="preserve">pasta with lentils</v>
      </c>
      <c r="AJ46" t="str">
        <f>IFERROR(VLOOKUP(J46,ListesDeroulantes!L:N,3,FALSE),"")</f>
        <v xml:space="preserve">chocolate cake</v>
      </c>
      <c r="AK46" t="str">
        <f>IFERROR("./images/"&amp;VLOOKUP(J46,ListesDeroulantes!L:N,2,FALSE),"")</f>
        <v>./images/chocolatecake.png</v>
      </c>
      <c r="AL46" t="str">
        <f>IFERROR(VLOOKUP(K46,ListesDeroulantes!L:N,3,FALSE),"")</f>
        <v/>
      </c>
      <c r="AM46" t="str">
        <f>IFERROR("./images/"&amp;VLOOKUP(K46,ListesDeroulantes!L:N,2,FALSE),"")</f>
        <v/>
      </c>
      <c r="AN46" t="str">
        <f>IFERROR(VLOOKUP(L46,ListesDeroulantes!L:N,3,FALSE),"")</f>
        <v/>
      </c>
      <c r="AO46" s="31" t="str">
        <f>IFERROR("./images/"&amp;VLOOKUP(L46,ListesDeroulantes!L:N,2,FALSE),"")</f>
        <v/>
      </c>
      <c r="AP46" t="str">
        <f t="shared" si="49"/>
        <v xml:space="preserve">chocolate cake</v>
      </c>
      <c r="AQ46" t="str">
        <f>HMTL!B$20&amp;AB46&amp;IF(Y46&lt;&gt;"",HMTL!B$24&amp;Y46&amp;HMTL!B$26,"")&amp;IF(AA46&lt;&gt;"",HMTL!B$28&amp;AA46&amp;HMTL!B$26,"")&amp;HMTL!B$32&amp;HMTL!B$21&amp;AI46&amp;IF(AD46&lt;&gt;"",HMTL!B$24&amp;AD46&amp;HMTL!B$26,"")&amp;IF(AF46&lt;&gt;"",HMTL!B$28&amp;AF46&amp;HMTL!B$26,"")&amp;IF(AH46&lt;&gt;"",HMTL!B$30&amp;AH46&amp;HMTL!B$26,"")&amp;HMTL!B$32&amp;HMTL!B$22&amp;AP46&amp;IF(AK46&lt;&gt;"",HMTL!B$24&amp;AK46&amp;HMTL!B$26,"")&amp;IF(AM46&lt;&gt;"",HMTL!B$28&amp;AM46&amp;HMTL!B$26,"")&amp;IF(AO46&lt;&gt;"",HMTL!B$30&amp;AO46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6" s="31" t="str">
        <f>IF(A46&lt;&gt;"",W46&amp;AQ46&amp;HMTL!B$32&amp;HMTL!B$34,"")</f>
        <v xml:space="preserve">        &lt;!-- début d'un menu--&gt;
        &lt;div class="u-accordion-item"&gt;
          &lt;a class="u-accordion-link u-button-style u-palette-3-light-2 u-accordion-link-2" id="link-accordion-4c47"
            aria-controls="accordion-4c47" aria-selected="false"&gt;
            &lt;span class="u-accordion-link-text"&gt;9/6/2024&lt;/span&gt;&lt;span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6" s="32"/>
    </row>
    <row r="47" ht="14.25">
      <c r="A47" s="41">
        <v>45453</v>
      </c>
      <c r="B47" s="42">
        <f t="shared" si="40"/>
        <v>1</v>
      </c>
      <c r="C47" s="42" t="s">
        <v>96</v>
      </c>
      <c r="D47" s="42" t="s">
        <v>97</v>
      </c>
      <c r="E47" s="42"/>
      <c r="F47" s="43"/>
      <c r="G47" s="42" t="s">
        <v>98</v>
      </c>
      <c r="H47" s="43" t="s">
        <v>99</v>
      </c>
      <c r="I47" s="43"/>
      <c r="J47" s="43" t="s">
        <v>100</v>
      </c>
      <c r="K47" s="43"/>
      <c r="L47" s="43"/>
      <c r="N47">
        <f t="shared" si="41"/>
        <v>2</v>
      </c>
      <c r="O47" t="str">
        <f t="shared" si="42"/>
        <v>Monday</v>
      </c>
      <c r="P47" t="str">
        <f>VLOOKUP(DAY(A47),Paramètres!I$3:J$33,2,FALSE)</f>
        <v>10th</v>
      </c>
      <c r="Q47" t="str">
        <f>VLOOKUP(MONTH(A47),Paramètres!M$3:N$14,2,FALSE)</f>
        <v>June</v>
      </c>
      <c r="R47" t="str">
        <f t="shared" si="43"/>
        <v>10/6/2024</v>
      </c>
      <c r="S47" t="str">
        <f t="shared" si="44"/>
        <v xml:space="preserve">Today is Monday</v>
      </c>
      <c r="T47" s="31" t="str">
        <f t="shared" si="45"/>
        <v xml:space="preserve"> the 10th of June, 2024</v>
      </c>
      <c r="U47" t="str">
        <f>IF(C47="","",VLOOKUP(C47,ListesDeroulantes!A:B,2,FALSE)&amp;" menu")</f>
        <v xml:space="preserve">organic menu</v>
      </c>
      <c r="V47" t="str">
        <f t="shared" si="46"/>
        <v xml:space="preserve">Today, there is a organic menu:</v>
      </c>
      <c r="W47" t="str">
        <f>HMTL!B$10&amp;R47&amp;HMTL!B$12&amp;S47&amp;HMTL!B$14&amp;T47&amp;HMTL!B$16&amp;V47&amp;HMTL!B$18</f>
        <v xml:space="preserve">        &lt;!-- début d'un menu--&gt;
        &lt;div class="u-accordion-item"&gt;
          &lt;a class="u-accordion-link u-button-style u-palette-3-light-2 u-accordion-link-2" id="link-accordion-4c47"
            aria-controls="accordion-4c47" aria-selected="false"&gt;
            &lt;span class="u-accordion-link-text"&gt;10/6/2024&lt;/span&gt;&lt;span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7" s="31" t="str">
        <f>IFERROR(VLOOKUP(D47,ListesDeroulantes!C:E,3,FALSE),"")</f>
        <v xml:space="preserve">grated carrots</v>
      </c>
      <c r="Y47" s="31" t="str">
        <f>IFERROR("./images/"&amp;VLOOKUP(D47,ListesDeroulantes!C:E,2,FALSE),"")</f>
        <v>./images/carrots.png</v>
      </c>
      <c r="Z47" s="31" t="str">
        <f>IFERROR(VLOOKUP(E47,ListesDeroulantes!F:H,3,FALSE),"")</f>
        <v/>
      </c>
      <c r="AA47" s="31" t="str">
        <f>IFERROR("./images/"&amp;VLOOKUP(E47,ListesDeroulantes!F:H,2,FALSE),"")</f>
        <v/>
      </c>
      <c r="AB47" s="31" t="str">
        <f t="shared" si="47"/>
        <v xml:space="preserve">grated carrots</v>
      </c>
      <c r="AC47" t="str">
        <f>IFERROR(VLOOKUP(G47,ListesDeroulantes!I:K,3,FALSE),"")</f>
        <v>pasta</v>
      </c>
      <c r="AD47" t="str">
        <f>IFERROR("./images/"&amp;VLOOKUP(G47,ListesDeroulantes!I:K,2,FALSE),"")</f>
        <v>./images/pasta.png</v>
      </c>
      <c r="AE47" t="str">
        <f>IFERROR(VLOOKUP(H47,ListesDeroulantes!I:K,3,FALSE),"")</f>
        <v>lentils</v>
      </c>
      <c r="AF47" t="str">
        <f>IFERROR("./images/"&amp;VLOOKUP(H47,ListesDeroulantes!I:K,2,FALSE),"")</f>
        <v>./images/lentils.png</v>
      </c>
      <c r="AG47" t="str">
        <f>IFERROR(VLOOKUP(I47,ListesDeroulantes!I:K,3,FALSE),"")</f>
        <v/>
      </c>
      <c r="AH47" s="31" t="str">
        <f>IFERROR("./images/"&amp;VLOOKUP(I47,ListesDeroulantes!I:K,2,FALSE),"")</f>
        <v/>
      </c>
      <c r="AI47" t="str">
        <f t="shared" si="48"/>
        <v xml:space="preserve">pasta with lentils</v>
      </c>
      <c r="AJ47" t="str">
        <f>IFERROR(VLOOKUP(J47,ListesDeroulantes!L:N,3,FALSE),"")</f>
        <v xml:space="preserve">chocolate cake</v>
      </c>
      <c r="AK47" t="str">
        <f>IFERROR("./images/"&amp;VLOOKUP(J47,ListesDeroulantes!L:N,2,FALSE),"")</f>
        <v>./images/chocolatecake.png</v>
      </c>
      <c r="AL47" t="str">
        <f>IFERROR(VLOOKUP(K47,ListesDeroulantes!L:N,3,FALSE),"")</f>
        <v/>
      </c>
      <c r="AM47" t="str">
        <f>IFERROR("./images/"&amp;VLOOKUP(K47,ListesDeroulantes!L:N,2,FALSE),"")</f>
        <v/>
      </c>
      <c r="AN47" t="str">
        <f>IFERROR(VLOOKUP(L47,ListesDeroulantes!L:N,3,FALSE),"")</f>
        <v/>
      </c>
      <c r="AO47" s="31" t="str">
        <f>IFERROR("./images/"&amp;VLOOKUP(L47,ListesDeroulantes!L:N,2,FALSE),"")</f>
        <v/>
      </c>
      <c r="AP47" t="str">
        <f t="shared" si="49"/>
        <v xml:space="preserve">chocolate cake</v>
      </c>
      <c r="AQ47" t="str">
        <f>HMTL!B$20&amp;AB47&amp;IF(Y47&lt;&gt;"",HMTL!B$24&amp;Y47&amp;HMTL!B$26,"")&amp;IF(AA47&lt;&gt;"",HMTL!B$28&amp;AA47&amp;HMTL!B$26,"")&amp;HMTL!B$32&amp;HMTL!B$21&amp;AI47&amp;IF(AD47&lt;&gt;"",HMTL!B$24&amp;AD47&amp;HMTL!B$26,"")&amp;IF(AF47&lt;&gt;"",HMTL!B$28&amp;AF47&amp;HMTL!B$26,"")&amp;IF(AH47&lt;&gt;"",HMTL!B$30&amp;AH47&amp;HMTL!B$26,"")&amp;HMTL!B$32&amp;HMTL!B$22&amp;AP47&amp;IF(AK47&lt;&gt;"",HMTL!B$24&amp;AK47&amp;HMTL!B$26,"")&amp;IF(AM47&lt;&gt;"",HMTL!B$28&amp;AM47&amp;HMTL!B$26,"")&amp;IF(AO47&lt;&gt;"",HMTL!B$30&amp;AO47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7" s="31" t="str">
        <f>IF(A47&lt;&gt;"",W47&amp;AQ47&amp;HMTL!B$32&amp;HMTL!B$34,"")</f>
        <v xml:space="preserve">        &lt;!-- début d'un menu--&gt;
        &lt;div class="u-accordion-item"&gt;
          &lt;a class="u-accordion-link u-button-style u-palette-3-light-2 u-accordion-link-2" id="link-accordion-4c47"
            aria-controls="accordion-4c47" aria-selected="false"&gt;
            &lt;span class="u-accordion-link-text"&gt;10/6/2024&lt;/span&gt;&lt;span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7" s="32"/>
    </row>
    <row r="48" ht="14.25">
      <c r="A48" s="41">
        <v>45454</v>
      </c>
      <c r="B48" s="42">
        <f t="shared" si="40"/>
        <v>2</v>
      </c>
      <c r="C48" s="42" t="s">
        <v>96</v>
      </c>
      <c r="D48" s="42" t="s">
        <v>97</v>
      </c>
      <c r="E48" s="42"/>
      <c r="F48" s="43"/>
      <c r="G48" s="42" t="s">
        <v>98</v>
      </c>
      <c r="H48" s="43" t="s">
        <v>99</v>
      </c>
      <c r="I48" s="43"/>
      <c r="J48" s="43" t="s">
        <v>100</v>
      </c>
      <c r="K48" s="43"/>
      <c r="L48" s="43"/>
      <c r="N48">
        <f t="shared" si="41"/>
        <v>3</v>
      </c>
      <c r="O48" t="str">
        <f t="shared" si="42"/>
        <v>Tuesday</v>
      </c>
      <c r="P48" t="str">
        <f>VLOOKUP(DAY(A48),Paramètres!I$3:J$33,2,FALSE)</f>
        <v>11th</v>
      </c>
      <c r="Q48" t="str">
        <f>VLOOKUP(MONTH(A48),Paramètres!M$3:N$14,2,FALSE)</f>
        <v>June</v>
      </c>
      <c r="R48" t="str">
        <f t="shared" si="43"/>
        <v>11/6/2024</v>
      </c>
      <c r="S48" t="str">
        <f t="shared" si="44"/>
        <v xml:space="preserve">Today is Tuesday</v>
      </c>
      <c r="T48" s="31" t="str">
        <f t="shared" si="45"/>
        <v xml:space="preserve"> the 11th of June, 2024</v>
      </c>
      <c r="U48" t="str">
        <f>IF(C48="","",VLOOKUP(C48,ListesDeroulantes!A:B,2,FALSE)&amp;" menu")</f>
        <v xml:space="preserve">organic menu</v>
      </c>
      <c r="V48" t="str">
        <f t="shared" si="46"/>
        <v xml:space="preserve">Today, there is a organic menu:</v>
      </c>
      <c r="W48" t="str">
        <f>HMTL!B$10&amp;R48&amp;HMTL!B$12&amp;S48&amp;HMTL!B$14&amp;T48&amp;HMTL!B$16&amp;V48&amp;HMTL!B$18</f>
        <v xml:space="preserve">        &lt;!-- début d'un menu--&gt;
        &lt;div class="u-accordion-item"&gt;
          &lt;a class="u-accordion-link u-button-style u-palette-3-light-2 u-accordion-link-2" id="link-accordion-4c47"
            aria-controls="accordion-4c47" aria-selected="false"&gt;
            &lt;span class="u-accordion-link-text"&gt;11/6/2024&lt;/span&gt;&lt;span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11th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8" s="31" t="str">
        <f>IFERROR(VLOOKUP(D48,ListesDeroulantes!C:E,3,FALSE),"")</f>
        <v xml:space="preserve">grated carrots</v>
      </c>
      <c r="Y48" s="31" t="str">
        <f>IFERROR("./images/"&amp;VLOOKUP(D48,ListesDeroulantes!C:E,2,FALSE),"")</f>
        <v>./images/carrots.png</v>
      </c>
      <c r="Z48" s="31" t="str">
        <f>IFERROR(VLOOKUP(E48,ListesDeroulantes!F:H,3,FALSE),"")</f>
        <v/>
      </c>
      <c r="AA48" s="31" t="str">
        <f>IFERROR("./images/"&amp;VLOOKUP(E48,ListesDeroulantes!F:H,2,FALSE),"")</f>
        <v/>
      </c>
      <c r="AB48" s="31" t="str">
        <f t="shared" si="47"/>
        <v xml:space="preserve">grated carrots</v>
      </c>
      <c r="AC48" t="str">
        <f>IFERROR(VLOOKUP(G48,ListesDeroulantes!I:K,3,FALSE),"")</f>
        <v>pasta</v>
      </c>
      <c r="AD48" t="str">
        <f>IFERROR("./images/"&amp;VLOOKUP(G48,ListesDeroulantes!I:K,2,FALSE),"")</f>
        <v>./images/pasta.png</v>
      </c>
      <c r="AE48" t="str">
        <f>IFERROR(VLOOKUP(H48,ListesDeroulantes!I:K,3,FALSE),"")</f>
        <v>lentils</v>
      </c>
      <c r="AF48" t="str">
        <f>IFERROR("./images/"&amp;VLOOKUP(H48,ListesDeroulantes!I:K,2,FALSE),"")</f>
        <v>./images/lentils.png</v>
      </c>
      <c r="AG48" t="str">
        <f>IFERROR(VLOOKUP(I48,ListesDeroulantes!I:K,3,FALSE),"")</f>
        <v/>
      </c>
      <c r="AH48" s="31" t="str">
        <f>IFERROR("./images/"&amp;VLOOKUP(I48,ListesDeroulantes!I:K,2,FALSE),"")</f>
        <v/>
      </c>
      <c r="AI48" t="str">
        <f t="shared" si="48"/>
        <v xml:space="preserve">pasta with lentils</v>
      </c>
      <c r="AJ48" t="str">
        <f>IFERROR(VLOOKUP(J48,ListesDeroulantes!L:N,3,FALSE),"")</f>
        <v xml:space="preserve">chocolate cake</v>
      </c>
      <c r="AK48" t="str">
        <f>IFERROR("./images/"&amp;VLOOKUP(J48,ListesDeroulantes!L:N,2,FALSE),"")</f>
        <v>./images/chocolatecake.png</v>
      </c>
      <c r="AL48" t="str">
        <f>IFERROR(VLOOKUP(K48,ListesDeroulantes!L:N,3,FALSE),"")</f>
        <v/>
      </c>
      <c r="AM48" t="str">
        <f>IFERROR("./images/"&amp;VLOOKUP(K48,ListesDeroulantes!L:N,2,FALSE),"")</f>
        <v/>
      </c>
      <c r="AN48" t="str">
        <f>IFERROR(VLOOKUP(L48,ListesDeroulantes!L:N,3,FALSE),"")</f>
        <v/>
      </c>
      <c r="AO48" s="31" t="str">
        <f>IFERROR("./images/"&amp;VLOOKUP(L48,ListesDeroulantes!L:N,2,FALSE),"")</f>
        <v/>
      </c>
      <c r="AP48" t="str">
        <f t="shared" si="49"/>
        <v xml:space="preserve">chocolate cake</v>
      </c>
      <c r="AQ48" t="str">
        <f>HMTL!B$20&amp;AB48&amp;IF(Y48&lt;&gt;"",HMTL!B$24&amp;Y48&amp;HMTL!B$26,"")&amp;IF(AA48&lt;&gt;"",HMTL!B$28&amp;AA48&amp;HMTL!B$26,"")&amp;HMTL!B$32&amp;HMTL!B$21&amp;AI48&amp;IF(AD48&lt;&gt;"",HMTL!B$24&amp;AD48&amp;HMTL!B$26,"")&amp;IF(AF48&lt;&gt;"",HMTL!B$28&amp;AF48&amp;HMTL!B$26,"")&amp;IF(AH48&lt;&gt;"",HMTL!B$30&amp;AH48&amp;HMTL!B$26,"")&amp;HMTL!B$32&amp;HMTL!B$22&amp;AP48&amp;IF(AK48&lt;&gt;"",HMTL!B$24&amp;AK48&amp;HMTL!B$26,"")&amp;IF(AM48&lt;&gt;"",HMTL!B$28&amp;AM48&amp;HMTL!B$26,"")&amp;IF(AO48&lt;&gt;"",HMTL!B$30&amp;AO48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8" s="31" t="str">
        <f>IF(A48&lt;&gt;"",W48&amp;AQ48&amp;HMTL!B$32&amp;HMTL!B$34,"")</f>
        <v xml:space="preserve">        &lt;!-- début d'un menu--&gt;
        &lt;div class="u-accordion-item"&gt;
          &lt;a class="u-accordion-link u-button-style u-palette-3-light-2 u-accordion-link-2" id="link-accordion-4c47"
            aria-controls="accordion-4c47" aria-selected="false"&gt;
            &lt;span class="u-accordion-link-text"&gt;11/6/2024&lt;/span&gt;&lt;span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11th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8" s="32"/>
    </row>
    <row r="49" ht="14.25">
      <c r="A49" s="41">
        <v>45455</v>
      </c>
      <c r="B49" s="42">
        <f t="shared" si="40"/>
        <v>3</v>
      </c>
      <c r="C49" s="42" t="s">
        <v>96</v>
      </c>
      <c r="D49" s="42" t="s">
        <v>97</v>
      </c>
      <c r="E49" s="42"/>
      <c r="F49" s="43"/>
      <c r="G49" s="42" t="s">
        <v>98</v>
      </c>
      <c r="H49" s="43" t="s">
        <v>99</v>
      </c>
      <c r="I49" s="43"/>
      <c r="J49" s="43" t="s">
        <v>100</v>
      </c>
      <c r="K49" s="43"/>
      <c r="L49" s="43"/>
      <c r="N49">
        <f t="shared" si="41"/>
        <v>4</v>
      </c>
      <c r="O49" t="str">
        <f t="shared" si="42"/>
        <v>Wednesday</v>
      </c>
      <c r="P49" t="str">
        <f>VLOOKUP(DAY(A49),Paramètres!I$3:J$33,2,FALSE)</f>
        <v>12th</v>
      </c>
      <c r="Q49" t="str">
        <f>VLOOKUP(MONTH(A49),Paramètres!M$3:N$14,2,FALSE)</f>
        <v>June</v>
      </c>
      <c r="R49" t="str">
        <f t="shared" si="43"/>
        <v>12/6/2024</v>
      </c>
      <c r="S49" t="str">
        <f t="shared" si="44"/>
        <v xml:space="preserve">Today is Wednesday</v>
      </c>
      <c r="T49" s="31" t="str">
        <f t="shared" si="45"/>
        <v xml:space="preserve"> the 12th of June, 2024</v>
      </c>
      <c r="U49" t="str">
        <f>IF(C49="","",VLOOKUP(C49,ListesDeroulantes!A:B,2,FALSE)&amp;" menu")</f>
        <v xml:space="preserve">organic menu</v>
      </c>
      <c r="V49" t="str">
        <f t="shared" si="46"/>
        <v xml:space="preserve">Today, there is a organic menu:</v>
      </c>
      <c r="W49" t="str">
        <f>HMTL!B$10&amp;R49&amp;HMTL!B$12&amp;S49&amp;HMTL!B$14&amp;T49&amp;HMTL!B$16&amp;V49&amp;HMTL!B$18</f>
        <v xml:space="preserve">        &lt;!-- début d'un menu--&gt;
        &lt;div class="u-accordion-item"&gt;
          &lt;a class="u-accordion-link u-button-style u-palette-3-light-2 u-accordion-link-2" id="link-accordion-4c47"
            aria-controls="accordion-4c47" aria-selected="false"&gt;
            &lt;span class="u-accordion-link-text"&gt;12/6/2024&lt;/span&gt;&lt;span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12th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9" s="31" t="str">
        <f>IFERROR(VLOOKUP(D49,ListesDeroulantes!C:E,3,FALSE),"")</f>
        <v xml:space="preserve">grated carrots</v>
      </c>
      <c r="Y49" s="31" t="str">
        <f>IFERROR("./images/"&amp;VLOOKUP(D49,ListesDeroulantes!C:E,2,FALSE),"")</f>
        <v>./images/carrots.png</v>
      </c>
      <c r="Z49" s="31" t="str">
        <f>IFERROR(VLOOKUP(E49,ListesDeroulantes!F:H,3,FALSE),"")</f>
        <v/>
      </c>
      <c r="AA49" s="31" t="str">
        <f>IFERROR("./images/"&amp;VLOOKUP(E49,ListesDeroulantes!F:H,2,FALSE),"")</f>
        <v/>
      </c>
      <c r="AB49" s="31" t="str">
        <f t="shared" si="47"/>
        <v xml:space="preserve">grated carrots</v>
      </c>
      <c r="AC49" t="str">
        <f>IFERROR(VLOOKUP(G49,ListesDeroulantes!I:K,3,FALSE),"")</f>
        <v>pasta</v>
      </c>
      <c r="AD49" t="str">
        <f>IFERROR("./images/"&amp;VLOOKUP(G49,ListesDeroulantes!I:K,2,FALSE),"")</f>
        <v>./images/pasta.png</v>
      </c>
      <c r="AE49" t="str">
        <f>IFERROR(VLOOKUP(H49,ListesDeroulantes!I:K,3,FALSE),"")</f>
        <v>lentils</v>
      </c>
      <c r="AF49" t="str">
        <f>IFERROR("./images/"&amp;VLOOKUP(H49,ListesDeroulantes!I:K,2,FALSE),"")</f>
        <v>./images/lentils.png</v>
      </c>
      <c r="AG49" t="str">
        <f>IFERROR(VLOOKUP(I49,ListesDeroulantes!I:K,3,FALSE),"")</f>
        <v/>
      </c>
      <c r="AH49" s="31" t="str">
        <f>IFERROR("./images/"&amp;VLOOKUP(I49,ListesDeroulantes!I:K,2,FALSE),"")</f>
        <v/>
      </c>
      <c r="AI49" t="str">
        <f t="shared" si="48"/>
        <v xml:space="preserve">pasta with lentils</v>
      </c>
      <c r="AJ49" t="str">
        <f>IFERROR(VLOOKUP(J49,ListesDeroulantes!L:N,3,FALSE),"")</f>
        <v xml:space="preserve">chocolate cake</v>
      </c>
      <c r="AK49" t="str">
        <f>IFERROR("./images/"&amp;VLOOKUP(J49,ListesDeroulantes!L:N,2,FALSE),"")</f>
        <v>./images/chocolatecake.png</v>
      </c>
      <c r="AL49" t="str">
        <f>IFERROR(VLOOKUP(K49,ListesDeroulantes!L:N,3,FALSE),"")</f>
        <v/>
      </c>
      <c r="AM49" t="str">
        <f>IFERROR("./images/"&amp;VLOOKUP(K49,ListesDeroulantes!L:N,2,FALSE),"")</f>
        <v/>
      </c>
      <c r="AN49" t="str">
        <f>IFERROR(VLOOKUP(L49,ListesDeroulantes!L:N,3,FALSE),"")</f>
        <v/>
      </c>
      <c r="AO49" s="31" t="str">
        <f>IFERROR("./images/"&amp;VLOOKUP(L49,ListesDeroulantes!L:N,2,FALSE),"")</f>
        <v/>
      </c>
      <c r="AP49" t="str">
        <f t="shared" si="49"/>
        <v xml:space="preserve">chocolate cake</v>
      </c>
      <c r="AQ49" t="str">
        <f>HMTL!B$20&amp;AB49&amp;IF(Y49&lt;&gt;"",HMTL!B$24&amp;Y49&amp;HMTL!B$26,"")&amp;IF(AA49&lt;&gt;"",HMTL!B$28&amp;AA49&amp;HMTL!B$26,"")&amp;HMTL!B$32&amp;HMTL!B$21&amp;AI49&amp;IF(AD49&lt;&gt;"",HMTL!B$24&amp;AD49&amp;HMTL!B$26,"")&amp;IF(AF49&lt;&gt;"",HMTL!B$28&amp;AF49&amp;HMTL!B$26,"")&amp;IF(AH49&lt;&gt;"",HMTL!B$30&amp;AH49&amp;HMTL!B$26,"")&amp;HMTL!B$32&amp;HMTL!B$22&amp;AP49&amp;IF(AK49&lt;&gt;"",HMTL!B$24&amp;AK49&amp;HMTL!B$26,"")&amp;IF(AM49&lt;&gt;"",HMTL!B$28&amp;AM49&amp;HMTL!B$26,"")&amp;IF(AO49&lt;&gt;"",HMTL!B$30&amp;AO49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9" s="31" t="str">
        <f>IF(A49&lt;&gt;"",W49&amp;AQ49&amp;HMTL!B$32&amp;HMTL!B$34,"")</f>
        <v xml:space="preserve">        &lt;!-- début d'un menu--&gt;
        &lt;div class="u-accordion-item"&gt;
          &lt;a class="u-accordion-link u-button-style u-palette-3-light-2 u-accordion-link-2" id="link-accordion-4c47"
            aria-controls="accordion-4c47" aria-selected="false"&gt;
            &lt;span class="u-accordion-link-text"&gt;12/6/2024&lt;/span&gt;&lt;span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12th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9" s="32"/>
    </row>
    <row r="50" ht="14.25">
      <c r="A50" s="41">
        <v>45456</v>
      </c>
      <c r="B50" s="42">
        <f t="shared" si="40"/>
        <v>4</v>
      </c>
      <c r="C50" s="42" t="s">
        <v>96</v>
      </c>
      <c r="D50" s="42" t="s">
        <v>97</v>
      </c>
      <c r="E50" s="42"/>
      <c r="F50" s="43"/>
      <c r="G50" s="42" t="s">
        <v>98</v>
      </c>
      <c r="H50" s="43" t="s">
        <v>99</v>
      </c>
      <c r="I50" s="43"/>
      <c r="J50" s="43" t="s">
        <v>100</v>
      </c>
      <c r="K50" s="43"/>
      <c r="L50" s="43"/>
      <c r="N50">
        <f t="shared" si="41"/>
        <v>5</v>
      </c>
      <c r="O50" t="str">
        <f t="shared" si="42"/>
        <v>Thursday</v>
      </c>
      <c r="P50" t="str">
        <f>VLOOKUP(DAY(A50),Paramètres!I$3:J$33,2,FALSE)</f>
        <v>13th</v>
      </c>
      <c r="Q50" t="str">
        <f>VLOOKUP(MONTH(A50),Paramètres!M$3:N$14,2,FALSE)</f>
        <v>June</v>
      </c>
      <c r="R50" t="str">
        <f t="shared" si="43"/>
        <v>13/6/2024</v>
      </c>
      <c r="S50" t="str">
        <f t="shared" si="44"/>
        <v xml:space="preserve">Today is Thursday</v>
      </c>
      <c r="T50" s="31" t="str">
        <f t="shared" si="45"/>
        <v xml:space="preserve"> the 13th of June, 2024</v>
      </c>
      <c r="U50" t="str">
        <f>IF(C50="","",VLOOKUP(C50,ListesDeroulantes!A:B,2,FALSE)&amp;" menu")</f>
        <v xml:space="preserve">organic menu</v>
      </c>
      <c r="V50" t="str">
        <f t="shared" si="46"/>
        <v xml:space="preserve">Today, there is a organic menu:</v>
      </c>
      <c r="W50" t="str">
        <f>HMTL!B$10&amp;R50&amp;HMTL!B$12&amp;S50&amp;HMTL!B$14&amp;T50&amp;HMTL!B$16&amp;V50&amp;HMTL!B$18</f>
        <v xml:space="preserve">        &lt;!-- début d'un menu--&gt;
        &lt;div class="u-accordion-item"&gt;
          &lt;a class="u-accordion-link u-button-style u-palette-3-light-2 u-accordion-link-2" id="link-accordion-4c47"
            aria-controls="accordion-4c47" aria-selected="false"&gt;
            &lt;span class="u-accordion-link-text"&gt;13/6/2024&lt;/span&gt;&lt;span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13th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0" s="31" t="str">
        <f>IFERROR(VLOOKUP(D50,ListesDeroulantes!C:E,3,FALSE),"")</f>
        <v xml:space="preserve">grated carrots</v>
      </c>
      <c r="Y50" s="31" t="str">
        <f>IFERROR("./images/"&amp;VLOOKUP(D50,ListesDeroulantes!C:E,2,FALSE),"")</f>
        <v>./images/carrots.png</v>
      </c>
      <c r="Z50" s="31" t="str">
        <f>IFERROR(VLOOKUP(E50,ListesDeroulantes!F:H,3,FALSE),"")</f>
        <v/>
      </c>
      <c r="AA50" s="31" t="str">
        <f>IFERROR("./images/"&amp;VLOOKUP(E50,ListesDeroulantes!F:H,2,FALSE),"")</f>
        <v/>
      </c>
      <c r="AB50" s="31" t="str">
        <f t="shared" si="47"/>
        <v xml:space="preserve">grated carrots</v>
      </c>
      <c r="AC50" t="str">
        <f>IFERROR(VLOOKUP(G50,ListesDeroulantes!I:K,3,FALSE),"")</f>
        <v>pasta</v>
      </c>
      <c r="AD50" t="str">
        <f>IFERROR("./images/"&amp;VLOOKUP(G50,ListesDeroulantes!I:K,2,FALSE),"")</f>
        <v>./images/pasta.png</v>
      </c>
      <c r="AE50" t="str">
        <f>IFERROR(VLOOKUP(H50,ListesDeroulantes!I:K,3,FALSE),"")</f>
        <v>lentils</v>
      </c>
      <c r="AF50" t="str">
        <f>IFERROR("./images/"&amp;VLOOKUP(H50,ListesDeroulantes!I:K,2,FALSE),"")</f>
        <v>./images/lentils.png</v>
      </c>
      <c r="AG50" t="str">
        <f>IFERROR(VLOOKUP(I50,ListesDeroulantes!I:K,3,FALSE),"")</f>
        <v/>
      </c>
      <c r="AH50" s="31" t="str">
        <f>IFERROR("./images/"&amp;VLOOKUP(I50,ListesDeroulantes!I:K,2,FALSE),"")</f>
        <v/>
      </c>
      <c r="AI50" t="str">
        <f t="shared" si="48"/>
        <v xml:space="preserve">pasta with lentils</v>
      </c>
      <c r="AJ50" t="str">
        <f>IFERROR(VLOOKUP(J50,ListesDeroulantes!L:N,3,FALSE),"")</f>
        <v xml:space="preserve">chocolate cake</v>
      </c>
      <c r="AK50" t="str">
        <f>IFERROR("./images/"&amp;VLOOKUP(J50,ListesDeroulantes!L:N,2,FALSE),"")</f>
        <v>./images/chocolatecake.png</v>
      </c>
      <c r="AL50" t="str">
        <f>IFERROR(VLOOKUP(K50,ListesDeroulantes!L:N,3,FALSE),"")</f>
        <v/>
      </c>
      <c r="AM50" t="str">
        <f>IFERROR("./images/"&amp;VLOOKUP(K50,ListesDeroulantes!L:N,2,FALSE),"")</f>
        <v/>
      </c>
      <c r="AN50" t="str">
        <f>IFERROR(VLOOKUP(L50,ListesDeroulantes!L:N,3,FALSE),"")</f>
        <v/>
      </c>
      <c r="AO50" s="31" t="str">
        <f>IFERROR("./images/"&amp;VLOOKUP(L50,ListesDeroulantes!L:N,2,FALSE),"")</f>
        <v/>
      </c>
      <c r="AP50" t="str">
        <f t="shared" si="49"/>
        <v xml:space="preserve">chocolate cake</v>
      </c>
      <c r="AQ50" t="str">
        <f>HMTL!B$20&amp;AB50&amp;IF(Y50&lt;&gt;"",HMTL!B$24&amp;Y50&amp;HMTL!B$26,"")&amp;IF(AA50&lt;&gt;"",HMTL!B$28&amp;AA50&amp;HMTL!B$26,"")&amp;HMTL!B$32&amp;HMTL!B$21&amp;AI50&amp;IF(AD50&lt;&gt;"",HMTL!B$24&amp;AD50&amp;HMTL!B$26,"")&amp;IF(AF50&lt;&gt;"",HMTL!B$28&amp;AF50&amp;HMTL!B$26,"")&amp;IF(AH50&lt;&gt;"",HMTL!B$30&amp;AH50&amp;HMTL!B$26,"")&amp;HMTL!B$32&amp;HMTL!B$22&amp;AP50&amp;IF(AK50&lt;&gt;"",HMTL!B$24&amp;AK50&amp;HMTL!B$26,"")&amp;IF(AM50&lt;&gt;"",HMTL!B$28&amp;AM50&amp;HMTL!B$26,"")&amp;IF(AO50&lt;&gt;"",HMTL!B$30&amp;AO50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0" s="31" t="str">
        <f>IF(A50&lt;&gt;"",W50&amp;AQ50&amp;HMTL!B$32&amp;HMTL!B$34,"")</f>
        <v xml:space="preserve">        &lt;!-- début d'un menu--&gt;
        &lt;div class="u-accordion-item"&gt;
          &lt;a class="u-accordion-link u-button-style u-palette-3-light-2 u-accordion-link-2" id="link-accordion-4c47"
            aria-controls="accordion-4c47" aria-selected="false"&gt;
            &lt;span class="u-accordion-link-text"&gt;13/6/2024&lt;/span&gt;&lt;span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13th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0" s="32"/>
    </row>
    <row r="51" ht="14.25">
      <c r="A51" s="41">
        <v>45457</v>
      </c>
      <c r="B51" s="42">
        <f t="shared" si="40"/>
        <v>5</v>
      </c>
      <c r="C51" s="42" t="s">
        <v>96</v>
      </c>
      <c r="D51" s="42" t="s">
        <v>97</v>
      </c>
      <c r="E51" s="42"/>
      <c r="F51" s="43"/>
      <c r="G51" s="42" t="s">
        <v>98</v>
      </c>
      <c r="H51" s="43" t="s">
        <v>99</v>
      </c>
      <c r="I51" s="43"/>
      <c r="J51" s="43" t="s">
        <v>100</v>
      </c>
      <c r="K51" s="43"/>
      <c r="L51" s="43"/>
      <c r="N51">
        <f t="shared" si="41"/>
        <v>6</v>
      </c>
      <c r="O51" t="str">
        <f t="shared" si="42"/>
        <v>Friday</v>
      </c>
      <c r="P51" t="str">
        <f>VLOOKUP(DAY(A51),Paramètres!I$3:J$33,2,FALSE)</f>
        <v>14th</v>
      </c>
      <c r="Q51" t="str">
        <f>VLOOKUP(MONTH(A51),Paramètres!M$3:N$14,2,FALSE)</f>
        <v>June</v>
      </c>
      <c r="R51" t="str">
        <f t="shared" si="43"/>
        <v>14/6/2024</v>
      </c>
      <c r="S51" t="str">
        <f t="shared" si="44"/>
        <v xml:space="preserve">Today is Friday</v>
      </c>
      <c r="T51" s="31" t="str">
        <f t="shared" si="45"/>
        <v xml:space="preserve"> the 14th of June, 2024</v>
      </c>
      <c r="U51" t="str">
        <f>IF(C51="","",VLOOKUP(C51,ListesDeroulantes!A:B,2,FALSE)&amp;" menu")</f>
        <v xml:space="preserve">organic menu</v>
      </c>
      <c r="V51" t="str">
        <f t="shared" si="46"/>
        <v xml:space="preserve">Today, there is a organic menu:</v>
      </c>
      <c r="W51" t="str">
        <f>HMTL!B$10&amp;R51&amp;HMTL!B$12&amp;S51&amp;HMTL!B$14&amp;T51&amp;HMTL!B$16&amp;V51&amp;HMTL!B$18</f>
        <v xml:space="preserve">        &lt;!-- début d'un menu--&gt;
        &lt;div class="u-accordion-item"&gt;
          &lt;a class="u-accordion-link u-button-style u-palette-3-light-2 u-accordion-link-2" id="link-accordion-4c47"
            aria-controls="accordion-4c47" aria-selected="false"&gt;
            &lt;span class="u-accordion-link-text"&gt;14/6/2024&lt;/span&gt;&lt;span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1" s="31" t="str">
        <f>IFERROR(VLOOKUP(D51,ListesDeroulantes!C:E,3,FALSE),"")</f>
        <v xml:space="preserve">grated carrots</v>
      </c>
      <c r="Y51" s="31" t="str">
        <f>IFERROR("./images/"&amp;VLOOKUP(D51,ListesDeroulantes!C:E,2,FALSE),"")</f>
        <v>./images/carrots.png</v>
      </c>
      <c r="Z51" s="31" t="str">
        <f>IFERROR(VLOOKUP(E51,ListesDeroulantes!F:H,3,FALSE),"")</f>
        <v/>
      </c>
      <c r="AA51" s="31" t="str">
        <f>IFERROR("./images/"&amp;VLOOKUP(E51,ListesDeroulantes!F:H,2,FALSE),"")</f>
        <v/>
      </c>
      <c r="AB51" s="31" t="str">
        <f t="shared" si="47"/>
        <v xml:space="preserve">grated carrots</v>
      </c>
      <c r="AC51" t="str">
        <f>IFERROR(VLOOKUP(G51,ListesDeroulantes!I:K,3,FALSE),"")</f>
        <v>pasta</v>
      </c>
      <c r="AD51" t="str">
        <f>IFERROR("./images/"&amp;VLOOKUP(G51,ListesDeroulantes!I:K,2,FALSE),"")</f>
        <v>./images/pasta.png</v>
      </c>
      <c r="AE51" t="str">
        <f>IFERROR(VLOOKUP(H51,ListesDeroulantes!I:K,3,FALSE),"")</f>
        <v>lentils</v>
      </c>
      <c r="AF51" t="str">
        <f>IFERROR("./images/"&amp;VLOOKUP(H51,ListesDeroulantes!I:K,2,FALSE),"")</f>
        <v>./images/lentils.png</v>
      </c>
      <c r="AG51" t="str">
        <f>IFERROR(VLOOKUP(I51,ListesDeroulantes!I:K,3,FALSE),"")</f>
        <v/>
      </c>
      <c r="AH51" s="31" t="str">
        <f>IFERROR("./images/"&amp;VLOOKUP(I51,ListesDeroulantes!I:K,2,FALSE),"")</f>
        <v/>
      </c>
      <c r="AI51" t="str">
        <f t="shared" si="48"/>
        <v xml:space="preserve">pasta with lentils</v>
      </c>
      <c r="AJ51" t="str">
        <f>IFERROR(VLOOKUP(J51,ListesDeroulantes!L:N,3,FALSE),"")</f>
        <v xml:space="preserve">chocolate cake</v>
      </c>
      <c r="AK51" t="str">
        <f>IFERROR("./images/"&amp;VLOOKUP(J51,ListesDeroulantes!L:N,2,FALSE),"")</f>
        <v>./images/chocolatecake.png</v>
      </c>
      <c r="AL51" t="str">
        <f>IFERROR(VLOOKUP(K51,ListesDeroulantes!L:N,3,FALSE),"")</f>
        <v/>
      </c>
      <c r="AM51" t="str">
        <f>IFERROR("./images/"&amp;VLOOKUP(K51,ListesDeroulantes!L:N,2,FALSE),"")</f>
        <v/>
      </c>
      <c r="AN51" t="str">
        <f>IFERROR(VLOOKUP(L51,ListesDeroulantes!L:N,3,FALSE),"")</f>
        <v/>
      </c>
      <c r="AO51" s="31" t="str">
        <f>IFERROR("./images/"&amp;VLOOKUP(L51,ListesDeroulantes!L:N,2,FALSE),"")</f>
        <v/>
      </c>
      <c r="AP51" t="str">
        <f t="shared" si="49"/>
        <v xml:space="preserve">chocolate cake</v>
      </c>
      <c r="AQ51" t="str">
        <f>HMTL!B$20&amp;AB51&amp;IF(Y51&lt;&gt;"",HMTL!B$24&amp;Y51&amp;HMTL!B$26,"")&amp;IF(AA51&lt;&gt;"",HMTL!B$28&amp;AA51&amp;HMTL!B$26,"")&amp;HMTL!B$32&amp;HMTL!B$21&amp;AI51&amp;IF(AD51&lt;&gt;"",HMTL!B$24&amp;AD51&amp;HMTL!B$26,"")&amp;IF(AF51&lt;&gt;"",HMTL!B$28&amp;AF51&amp;HMTL!B$26,"")&amp;IF(AH51&lt;&gt;"",HMTL!B$30&amp;AH51&amp;HMTL!B$26,"")&amp;HMTL!B$32&amp;HMTL!B$22&amp;AP51&amp;IF(AK51&lt;&gt;"",HMTL!B$24&amp;AK51&amp;HMTL!B$26,"")&amp;IF(AM51&lt;&gt;"",HMTL!B$28&amp;AM51&amp;HMTL!B$26,"")&amp;IF(AO51&lt;&gt;"",HMTL!B$30&amp;AO51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1" s="31" t="str">
        <f>IF(A51&lt;&gt;"",W51&amp;AQ51&amp;HMTL!B$32&amp;HMTL!B$34,"")</f>
        <v xml:space="preserve">        &lt;!-- début d'un menu--&gt;
        &lt;div class="u-accordion-item"&gt;
          &lt;a class="u-accordion-link u-button-style u-palette-3-light-2 u-accordion-link-2" id="link-accordion-4c47"
            aria-controls="accordion-4c47" aria-selected="false"&gt;
            &lt;span class="u-accordion-link-text"&gt;14/6/2024&lt;/span&gt;&lt;span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1" s="32"/>
    </row>
    <row r="52" ht="14.25">
      <c r="A52" s="41">
        <v>45458</v>
      </c>
      <c r="B52" s="42">
        <f t="shared" si="40"/>
        <v>6</v>
      </c>
      <c r="C52" s="42" t="s">
        <v>96</v>
      </c>
      <c r="D52" s="42" t="s">
        <v>97</v>
      </c>
      <c r="E52" s="42"/>
      <c r="F52" s="43"/>
      <c r="G52" s="42" t="s">
        <v>98</v>
      </c>
      <c r="H52" s="43" t="s">
        <v>99</v>
      </c>
      <c r="I52" s="43"/>
      <c r="J52" s="43" t="s">
        <v>100</v>
      </c>
      <c r="K52" s="43"/>
      <c r="L52" s="43"/>
      <c r="N52">
        <f t="shared" si="41"/>
        <v>7</v>
      </c>
      <c r="O52" t="str">
        <f t="shared" si="42"/>
        <v>Saturday</v>
      </c>
      <c r="P52" t="str">
        <f>VLOOKUP(DAY(A52),Paramètres!I$3:J$33,2,FALSE)</f>
        <v>15th</v>
      </c>
      <c r="Q52" t="str">
        <f>VLOOKUP(MONTH(A52),Paramètres!M$3:N$14,2,FALSE)</f>
        <v>June</v>
      </c>
      <c r="R52" t="str">
        <f t="shared" si="43"/>
        <v>15/6/2024</v>
      </c>
      <c r="S52" t="str">
        <f t="shared" si="44"/>
        <v xml:space="preserve">Today is Saturday</v>
      </c>
      <c r="T52" s="31" t="str">
        <f t="shared" si="45"/>
        <v xml:space="preserve"> the 15th of June, 2024</v>
      </c>
      <c r="U52" t="str">
        <f>IF(C52="","",VLOOKUP(C52,ListesDeroulantes!A:B,2,FALSE)&amp;" menu")</f>
        <v xml:space="preserve">organic menu</v>
      </c>
      <c r="V52" t="str">
        <f t="shared" si="46"/>
        <v xml:space="preserve">Today, there is a organic menu:</v>
      </c>
      <c r="W52" t="str">
        <f>HMTL!B$10&amp;R52&amp;HMTL!B$12&amp;S52&amp;HMTL!B$14&amp;T52&amp;HMTL!B$16&amp;V52&amp;HMTL!B$18</f>
        <v xml:space="preserve">        &lt;!-- début d'un menu--&gt;
        &lt;div class="u-accordion-item"&gt;
          &lt;a class="u-accordion-link u-button-style u-palette-3-light-2 u-accordion-link-2" id="link-accordion-4c47"
            aria-controls="accordion-4c47" aria-selected="false"&gt;
            &lt;span class="u-accordion-link-text"&gt;15/6/2024&lt;/span&gt;&lt;span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2" s="31" t="str">
        <f>IFERROR(VLOOKUP(D52,ListesDeroulantes!C:E,3,FALSE),"")</f>
        <v xml:space="preserve">grated carrots</v>
      </c>
      <c r="Y52" s="31" t="str">
        <f>IFERROR("./images/"&amp;VLOOKUP(D52,ListesDeroulantes!C:E,2,FALSE),"")</f>
        <v>./images/carrots.png</v>
      </c>
      <c r="Z52" s="31" t="str">
        <f>IFERROR(VLOOKUP(E52,ListesDeroulantes!F:H,3,FALSE),"")</f>
        <v/>
      </c>
      <c r="AA52" s="31" t="str">
        <f>IFERROR("./images/"&amp;VLOOKUP(E52,ListesDeroulantes!F:H,2,FALSE),"")</f>
        <v/>
      </c>
      <c r="AB52" s="31" t="str">
        <f t="shared" si="47"/>
        <v xml:space="preserve">grated carrots</v>
      </c>
      <c r="AC52" t="str">
        <f>IFERROR(VLOOKUP(G52,ListesDeroulantes!I:K,3,FALSE),"")</f>
        <v>pasta</v>
      </c>
      <c r="AD52" t="str">
        <f>IFERROR("./images/"&amp;VLOOKUP(G52,ListesDeroulantes!I:K,2,FALSE),"")</f>
        <v>./images/pasta.png</v>
      </c>
      <c r="AE52" t="str">
        <f>IFERROR(VLOOKUP(H52,ListesDeroulantes!I:K,3,FALSE),"")</f>
        <v>lentils</v>
      </c>
      <c r="AF52" t="str">
        <f>IFERROR("./images/"&amp;VLOOKUP(H52,ListesDeroulantes!I:K,2,FALSE),"")</f>
        <v>./images/lentils.png</v>
      </c>
      <c r="AG52" t="str">
        <f>IFERROR(VLOOKUP(I52,ListesDeroulantes!I:K,3,FALSE),"")</f>
        <v/>
      </c>
      <c r="AH52" s="31" t="str">
        <f>IFERROR("./images/"&amp;VLOOKUP(I52,ListesDeroulantes!I:K,2,FALSE),"")</f>
        <v/>
      </c>
      <c r="AI52" t="str">
        <f t="shared" si="48"/>
        <v xml:space="preserve">pasta with lentils</v>
      </c>
      <c r="AJ52" t="str">
        <f>IFERROR(VLOOKUP(J52,ListesDeroulantes!L:N,3,FALSE),"")</f>
        <v xml:space="preserve">chocolate cake</v>
      </c>
      <c r="AK52" t="str">
        <f>IFERROR("./images/"&amp;VLOOKUP(J52,ListesDeroulantes!L:N,2,FALSE),"")</f>
        <v>./images/chocolatecake.png</v>
      </c>
      <c r="AL52" t="str">
        <f>IFERROR(VLOOKUP(K52,ListesDeroulantes!L:N,3,FALSE),"")</f>
        <v/>
      </c>
      <c r="AM52" t="str">
        <f>IFERROR("./images/"&amp;VLOOKUP(K52,ListesDeroulantes!L:N,2,FALSE),"")</f>
        <v/>
      </c>
      <c r="AN52" t="str">
        <f>IFERROR(VLOOKUP(L52,ListesDeroulantes!L:N,3,FALSE),"")</f>
        <v/>
      </c>
      <c r="AO52" s="31" t="str">
        <f>IFERROR("./images/"&amp;VLOOKUP(L52,ListesDeroulantes!L:N,2,FALSE),"")</f>
        <v/>
      </c>
      <c r="AP52" t="str">
        <f t="shared" si="49"/>
        <v xml:space="preserve">chocolate cake</v>
      </c>
      <c r="AQ52" t="str">
        <f>HMTL!B$20&amp;AB52&amp;IF(Y52&lt;&gt;"",HMTL!B$24&amp;Y52&amp;HMTL!B$26,"")&amp;IF(AA52&lt;&gt;"",HMTL!B$28&amp;AA52&amp;HMTL!B$26,"")&amp;HMTL!B$32&amp;HMTL!B$21&amp;AI52&amp;IF(AD52&lt;&gt;"",HMTL!B$24&amp;AD52&amp;HMTL!B$26,"")&amp;IF(AF52&lt;&gt;"",HMTL!B$28&amp;AF52&amp;HMTL!B$26,"")&amp;IF(AH52&lt;&gt;"",HMTL!B$30&amp;AH52&amp;HMTL!B$26,"")&amp;HMTL!B$32&amp;HMTL!B$22&amp;AP52&amp;IF(AK52&lt;&gt;"",HMTL!B$24&amp;AK52&amp;HMTL!B$26,"")&amp;IF(AM52&lt;&gt;"",HMTL!B$28&amp;AM52&amp;HMTL!B$26,"")&amp;IF(AO52&lt;&gt;"",HMTL!B$30&amp;AO52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2" s="31" t="str">
        <f>IF(A52&lt;&gt;"",W52&amp;AQ52&amp;HMTL!B$32&amp;HMTL!B$34,"")</f>
        <v xml:space="preserve">        &lt;!-- début d'un menu--&gt;
        &lt;div class="u-accordion-item"&gt;
          &lt;a class="u-accordion-link u-button-style u-palette-3-light-2 u-accordion-link-2" id="link-accordion-4c47"
            aria-controls="accordion-4c47" aria-selected="false"&gt;
            &lt;span class="u-accordion-link-text"&gt;15/6/2024&lt;/span&gt;&lt;span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2" s="32"/>
    </row>
    <row r="53" ht="14.25">
      <c r="A53" s="41">
        <v>45459</v>
      </c>
      <c r="B53" s="42">
        <f t="shared" si="40"/>
        <v>7</v>
      </c>
      <c r="C53" s="42" t="s">
        <v>96</v>
      </c>
      <c r="D53" s="42" t="s">
        <v>97</v>
      </c>
      <c r="E53" s="42"/>
      <c r="F53" s="43"/>
      <c r="G53" s="42" t="s">
        <v>98</v>
      </c>
      <c r="H53" s="43" t="s">
        <v>99</v>
      </c>
      <c r="I53" s="43"/>
      <c r="J53" s="43" t="s">
        <v>100</v>
      </c>
      <c r="K53" s="43"/>
      <c r="L53" s="43"/>
      <c r="N53">
        <f t="shared" si="41"/>
        <v>1</v>
      </c>
      <c r="O53" t="str">
        <f t="shared" si="42"/>
        <v>Sunday</v>
      </c>
      <c r="P53" t="str">
        <f>VLOOKUP(DAY(A53),Paramètres!I$3:J$33,2,FALSE)</f>
        <v>16th</v>
      </c>
      <c r="Q53" t="str">
        <f>VLOOKUP(MONTH(A53),Paramètres!M$3:N$14,2,FALSE)</f>
        <v>June</v>
      </c>
      <c r="R53" t="str">
        <f t="shared" si="43"/>
        <v>16/6/2024</v>
      </c>
      <c r="S53" t="str">
        <f t="shared" si="44"/>
        <v xml:space="preserve">Today is Sunday</v>
      </c>
      <c r="T53" s="31" t="str">
        <f t="shared" si="45"/>
        <v xml:space="preserve"> the 16th of June, 2024</v>
      </c>
      <c r="U53" t="str">
        <f>IF(C53="","",VLOOKUP(C53,ListesDeroulantes!A:B,2,FALSE)&amp;" menu")</f>
        <v xml:space="preserve">organic menu</v>
      </c>
      <c r="V53" t="str">
        <f t="shared" si="46"/>
        <v xml:space="preserve">Today, there is a organic menu:</v>
      </c>
      <c r="W53" t="str">
        <f>HMTL!B$10&amp;R53&amp;HMTL!B$12&amp;S53&amp;HMTL!B$14&amp;T53&amp;HMTL!B$16&amp;V53&amp;HMTL!B$18</f>
        <v xml:space="preserve">        &lt;!-- début d'un menu--&gt;
        &lt;div class="u-accordion-item"&gt;
          &lt;a class="u-accordion-link u-button-style u-palette-3-light-2 u-accordion-link-2" id="link-accordion-4c47"
            aria-controls="accordion-4c47" aria-selected="false"&gt;
            &lt;span class="u-accordion-link-text"&gt;16/6/2024&lt;/span&gt;&lt;span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3" s="31" t="str">
        <f>IFERROR(VLOOKUP(D53,ListesDeroulantes!C:E,3,FALSE),"")</f>
        <v xml:space="preserve">grated carrots</v>
      </c>
      <c r="Y53" s="31" t="str">
        <f>IFERROR("./images/"&amp;VLOOKUP(D53,ListesDeroulantes!C:E,2,FALSE),"")</f>
        <v>./images/carrots.png</v>
      </c>
      <c r="Z53" s="31" t="str">
        <f>IFERROR(VLOOKUP(E53,ListesDeroulantes!F:H,3,FALSE),"")</f>
        <v/>
      </c>
      <c r="AA53" s="31" t="str">
        <f>IFERROR("./images/"&amp;VLOOKUP(E53,ListesDeroulantes!F:H,2,FALSE),"")</f>
        <v/>
      </c>
      <c r="AB53" s="31" t="str">
        <f t="shared" si="47"/>
        <v xml:space="preserve">grated carrots</v>
      </c>
      <c r="AC53" t="str">
        <f>IFERROR(VLOOKUP(G53,ListesDeroulantes!I:K,3,FALSE),"")</f>
        <v>pasta</v>
      </c>
      <c r="AD53" t="str">
        <f>IFERROR("./images/"&amp;VLOOKUP(G53,ListesDeroulantes!I:K,2,FALSE),"")</f>
        <v>./images/pasta.png</v>
      </c>
      <c r="AE53" t="str">
        <f>IFERROR(VLOOKUP(H53,ListesDeroulantes!I:K,3,FALSE),"")</f>
        <v>lentils</v>
      </c>
      <c r="AF53" t="str">
        <f>IFERROR("./images/"&amp;VLOOKUP(H53,ListesDeroulantes!I:K,2,FALSE),"")</f>
        <v>./images/lentils.png</v>
      </c>
      <c r="AG53" t="str">
        <f>IFERROR(VLOOKUP(I53,ListesDeroulantes!I:K,3,FALSE),"")</f>
        <v/>
      </c>
      <c r="AH53" s="31" t="str">
        <f>IFERROR("./images/"&amp;VLOOKUP(I53,ListesDeroulantes!I:K,2,FALSE),"")</f>
        <v/>
      </c>
      <c r="AI53" t="str">
        <f t="shared" si="48"/>
        <v xml:space="preserve">pasta with lentils</v>
      </c>
      <c r="AJ53" t="str">
        <f>IFERROR(VLOOKUP(J53,ListesDeroulantes!L:N,3,FALSE),"")</f>
        <v xml:space="preserve">chocolate cake</v>
      </c>
      <c r="AK53" t="str">
        <f>IFERROR("./images/"&amp;VLOOKUP(J53,ListesDeroulantes!L:N,2,FALSE),"")</f>
        <v>./images/chocolatecake.png</v>
      </c>
      <c r="AL53" t="str">
        <f>IFERROR(VLOOKUP(K53,ListesDeroulantes!L:N,3,FALSE),"")</f>
        <v/>
      </c>
      <c r="AM53" t="str">
        <f>IFERROR("./images/"&amp;VLOOKUP(K53,ListesDeroulantes!L:N,2,FALSE),"")</f>
        <v/>
      </c>
      <c r="AN53" t="str">
        <f>IFERROR(VLOOKUP(L53,ListesDeroulantes!L:N,3,FALSE),"")</f>
        <v/>
      </c>
      <c r="AO53" s="31" t="str">
        <f>IFERROR("./images/"&amp;VLOOKUP(L53,ListesDeroulantes!L:N,2,FALSE),"")</f>
        <v/>
      </c>
      <c r="AP53" t="str">
        <f t="shared" si="49"/>
        <v xml:space="preserve">chocolate cake</v>
      </c>
      <c r="AQ53" t="str">
        <f>HMTL!B$20&amp;AB53&amp;IF(Y53&lt;&gt;"",HMTL!B$24&amp;Y53&amp;HMTL!B$26,"")&amp;IF(AA53&lt;&gt;"",HMTL!B$28&amp;AA53&amp;HMTL!B$26,"")&amp;HMTL!B$32&amp;HMTL!B$21&amp;AI53&amp;IF(AD53&lt;&gt;"",HMTL!B$24&amp;AD53&amp;HMTL!B$26,"")&amp;IF(AF53&lt;&gt;"",HMTL!B$28&amp;AF53&amp;HMTL!B$26,"")&amp;IF(AH53&lt;&gt;"",HMTL!B$30&amp;AH53&amp;HMTL!B$26,"")&amp;HMTL!B$32&amp;HMTL!B$22&amp;AP53&amp;IF(AK53&lt;&gt;"",HMTL!B$24&amp;AK53&amp;HMTL!B$26,"")&amp;IF(AM53&lt;&gt;"",HMTL!B$28&amp;AM53&amp;HMTL!B$26,"")&amp;IF(AO53&lt;&gt;"",HMTL!B$30&amp;AO53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3" s="31" t="str">
        <f>IF(A53&lt;&gt;"",W53&amp;AQ53&amp;HMTL!B$32&amp;HMTL!B$34,"")</f>
        <v xml:space="preserve">        &lt;!-- début d'un menu--&gt;
        &lt;div class="u-accordion-item"&gt;
          &lt;a class="u-accordion-link u-button-style u-palette-3-light-2 u-accordion-link-2" id="link-accordion-4c47"
            aria-controls="accordion-4c47" aria-selected="false"&gt;
            &lt;span class="u-accordion-link-text"&gt;16/6/2024&lt;/span&gt;&lt;span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3" s="32"/>
    </row>
    <row r="54" ht="14.25">
      <c r="A54" s="41">
        <v>45460</v>
      </c>
      <c r="B54" s="42">
        <f t="shared" si="40"/>
        <v>1</v>
      </c>
      <c r="C54" s="42" t="s">
        <v>96</v>
      </c>
      <c r="D54" s="42" t="s">
        <v>97</v>
      </c>
      <c r="E54" s="42"/>
      <c r="F54" s="43"/>
      <c r="G54" s="42" t="s">
        <v>98</v>
      </c>
      <c r="H54" s="43" t="s">
        <v>99</v>
      </c>
      <c r="I54" s="43"/>
      <c r="J54" s="43" t="s">
        <v>100</v>
      </c>
      <c r="K54" s="43"/>
      <c r="L54" s="43"/>
      <c r="N54">
        <f t="shared" si="41"/>
        <v>2</v>
      </c>
      <c r="O54" t="str">
        <f t="shared" si="42"/>
        <v>Monday</v>
      </c>
      <c r="P54" t="str">
        <f>VLOOKUP(DAY(A54),Paramètres!I$3:J$33,2,FALSE)</f>
        <v>17th</v>
      </c>
      <c r="Q54" t="str">
        <f>VLOOKUP(MONTH(A54),Paramètres!M$3:N$14,2,FALSE)</f>
        <v>June</v>
      </c>
      <c r="R54" t="str">
        <f t="shared" si="43"/>
        <v>17/6/2024</v>
      </c>
      <c r="S54" t="str">
        <f t="shared" si="44"/>
        <v xml:space="preserve">Today is Monday</v>
      </c>
      <c r="T54" s="31" t="str">
        <f t="shared" si="45"/>
        <v xml:space="preserve"> the 17th of June, 2024</v>
      </c>
      <c r="U54" t="str">
        <f>IF(C54="","",VLOOKUP(C54,ListesDeroulantes!A:B,2,FALSE)&amp;" menu")</f>
        <v xml:space="preserve">organic menu</v>
      </c>
      <c r="V54" t="str">
        <f t="shared" si="46"/>
        <v xml:space="preserve">Today, there is a organic menu:</v>
      </c>
      <c r="W54" t="str">
        <f>HMTL!B$10&amp;R54&amp;HMTL!B$12&amp;S54&amp;HMTL!B$14&amp;T54&amp;HMTL!B$16&amp;V54&amp;HMTL!B$18</f>
        <v xml:space="preserve">        &lt;!-- début d'un menu--&gt;
        &lt;div class="u-accordion-item"&gt;
          &lt;a class="u-accordion-link u-button-style u-palette-3-light-2 u-accordion-link-2" id="link-accordion-4c47"
            aria-controls="accordion-4c47" aria-selected="false"&gt;
            &lt;span class="u-accordion-link-text"&gt;17/6/2024&lt;/span&gt;&lt;span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4" s="31" t="str">
        <f>IFERROR(VLOOKUP(D54,ListesDeroulantes!C:E,3,FALSE),"")</f>
        <v xml:space="preserve">grated carrots</v>
      </c>
      <c r="Y54" s="31" t="str">
        <f>IFERROR("./images/"&amp;VLOOKUP(D54,ListesDeroulantes!C:E,2,FALSE),"")</f>
        <v>./images/carrots.png</v>
      </c>
      <c r="Z54" s="31" t="str">
        <f>IFERROR(VLOOKUP(E54,ListesDeroulantes!F:H,3,FALSE),"")</f>
        <v/>
      </c>
      <c r="AA54" s="31" t="str">
        <f>IFERROR("./images/"&amp;VLOOKUP(E54,ListesDeroulantes!F:H,2,FALSE),"")</f>
        <v/>
      </c>
      <c r="AB54" s="31" t="str">
        <f t="shared" si="47"/>
        <v xml:space="preserve">grated carrots</v>
      </c>
      <c r="AC54" t="str">
        <f>IFERROR(VLOOKUP(G54,ListesDeroulantes!I:K,3,FALSE),"")</f>
        <v>pasta</v>
      </c>
      <c r="AD54" t="str">
        <f>IFERROR("./images/"&amp;VLOOKUP(G54,ListesDeroulantes!I:K,2,FALSE),"")</f>
        <v>./images/pasta.png</v>
      </c>
      <c r="AE54" t="str">
        <f>IFERROR(VLOOKUP(H54,ListesDeroulantes!I:K,3,FALSE),"")</f>
        <v>lentils</v>
      </c>
      <c r="AF54" t="str">
        <f>IFERROR("./images/"&amp;VLOOKUP(H54,ListesDeroulantes!I:K,2,FALSE),"")</f>
        <v>./images/lentils.png</v>
      </c>
      <c r="AG54" t="str">
        <f>IFERROR(VLOOKUP(I54,ListesDeroulantes!I:K,3,FALSE),"")</f>
        <v/>
      </c>
      <c r="AH54" s="31" t="str">
        <f>IFERROR("./images/"&amp;VLOOKUP(I54,ListesDeroulantes!I:K,2,FALSE),"")</f>
        <v/>
      </c>
      <c r="AI54" t="str">
        <f t="shared" si="48"/>
        <v xml:space="preserve">pasta with lentils</v>
      </c>
      <c r="AJ54" t="str">
        <f>IFERROR(VLOOKUP(J54,ListesDeroulantes!L:N,3,FALSE),"")</f>
        <v xml:space="preserve">chocolate cake</v>
      </c>
      <c r="AK54" t="str">
        <f>IFERROR("./images/"&amp;VLOOKUP(J54,ListesDeroulantes!L:N,2,FALSE),"")</f>
        <v>./images/chocolatecake.png</v>
      </c>
      <c r="AL54" t="str">
        <f>IFERROR(VLOOKUP(K54,ListesDeroulantes!L:N,3,FALSE),"")</f>
        <v/>
      </c>
      <c r="AM54" t="str">
        <f>IFERROR("./images/"&amp;VLOOKUP(K54,ListesDeroulantes!L:N,2,FALSE),"")</f>
        <v/>
      </c>
      <c r="AN54" t="str">
        <f>IFERROR(VLOOKUP(L54,ListesDeroulantes!L:N,3,FALSE),"")</f>
        <v/>
      </c>
      <c r="AO54" s="31" t="str">
        <f>IFERROR("./images/"&amp;VLOOKUP(L54,ListesDeroulantes!L:N,2,FALSE),"")</f>
        <v/>
      </c>
      <c r="AP54" t="str">
        <f t="shared" si="49"/>
        <v xml:space="preserve">chocolate cake</v>
      </c>
      <c r="AQ54" t="str">
        <f>HMTL!B$20&amp;AB54&amp;IF(Y54&lt;&gt;"",HMTL!B$24&amp;Y54&amp;HMTL!B$26,"")&amp;IF(AA54&lt;&gt;"",HMTL!B$28&amp;AA54&amp;HMTL!B$26,"")&amp;HMTL!B$32&amp;HMTL!B$21&amp;AI54&amp;IF(AD54&lt;&gt;"",HMTL!B$24&amp;AD54&amp;HMTL!B$26,"")&amp;IF(AF54&lt;&gt;"",HMTL!B$28&amp;AF54&amp;HMTL!B$26,"")&amp;IF(AH54&lt;&gt;"",HMTL!B$30&amp;AH54&amp;HMTL!B$26,"")&amp;HMTL!B$32&amp;HMTL!B$22&amp;AP54&amp;IF(AK54&lt;&gt;"",HMTL!B$24&amp;AK54&amp;HMTL!B$26,"")&amp;IF(AM54&lt;&gt;"",HMTL!B$28&amp;AM54&amp;HMTL!B$26,"")&amp;IF(AO54&lt;&gt;"",HMTL!B$30&amp;AO54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4" s="31" t="str">
        <f>IF(A54&lt;&gt;"",W54&amp;AQ54&amp;HMTL!B$32&amp;HMTL!B$34,"")</f>
        <v xml:space="preserve">        &lt;!-- début d'un menu--&gt;
        &lt;div class="u-accordion-item"&gt;
          &lt;a class="u-accordion-link u-button-style u-palette-3-light-2 u-accordion-link-2" id="link-accordion-4c47"
            aria-controls="accordion-4c47" aria-selected="false"&gt;
            &lt;span class="u-accordion-link-text"&gt;17/6/2024&lt;/span&gt;&lt;span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4" s="32"/>
    </row>
    <row r="55" ht="14.25">
      <c r="A55" s="41">
        <v>45461</v>
      </c>
      <c r="B55" s="42">
        <f t="shared" si="40"/>
        <v>2</v>
      </c>
      <c r="C55" s="42" t="s">
        <v>96</v>
      </c>
      <c r="D55" s="42" t="s">
        <v>97</v>
      </c>
      <c r="E55" s="42"/>
      <c r="F55" s="43"/>
      <c r="G55" s="42" t="s">
        <v>98</v>
      </c>
      <c r="H55" s="43" t="s">
        <v>99</v>
      </c>
      <c r="I55" s="43"/>
      <c r="J55" s="43" t="s">
        <v>100</v>
      </c>
      <c r="K55" s="43"/>
      <c r="L55" s="43"/>
      <c r="N55">
        <f t="shared" si="41"/>
        <v>3</v>
      </c>
      <c r="O55" t="str">
        <f t="shared" si="42"/>
        <v>Tuesday</v>
      </c>
      <c r="P55" t="str">
        <f>VLOOKUP(DAY(A55),Paramètres!I$3:J$33,2,FALSE)</f>
        <v>18th</v>
      </c>
      <c r="Q55" t="str">
        <f>VLOOKUP(MONTH(A55),Paramètres!M$3:N$14,2,FALSE)</f>
        <v>June</v>
      </c>
      <c r="R55" t="str">
        <f t="shared" si="43"/>
        <v>18/6/2024</v>
      </c>
      <c r="S55" t="str">
        <f t="shared" si="44"/>
        <v xml:space="preserve">Today is Tuesday</v>
      </c>
      <c r="T55" s="31" t="str">
        <f t="shared" si="45"/>
        <v xml:space="preserve"> the 18th of June, 2024</v>
      </c>
      <c r="U55" t="str">
        <f>IF(C55="","",VLOOKUP(C55,ListesDeroulantes!A:B,2,FALSE)&amp;" menu")</f>
        <v xml:space="preserve">organic menu</v>
      </c>
      <c r="V55" t="str">
        <f t="shared" si="46"/>
        <v xml:space="preserve">Today, there is a organic menu:</v>
      </c>
      <c r="W55" t="str">
        <f>HMTL!B$10&amp;R55&amp;HMTL!B$12&amp;S55&amp;HMTL!B$14&amp;T55&amp;HMTL!B$16&amp;V55&amp;HMTL!B$18</f>
        <v xml:space="preserve">        &lt;!-- début d'un menu--&gt;
        &lt;div class="u-accordion-item"&gt;
          &lt;a class="u-accordion-link u-button-style u-palette-3-light-2 u-accordion-link-2" id="link-accordion-4c47"
            aria-controls="accordion-4c47" aria-selected="false"&gt;
            &lt;span class="u-accordion-link-text"&gt;18/6/2024&lt;/span&gt;&lt;span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5" s="31" t="str">
        <f>IFERROR(VLOOKUP(D55,ListesDeroulantes!C:E,3,FALSE),"")</f>
        <v xml:space="preserve">grated carrots</v>
      </c>
      <c r="Y55" s="31" t="str">
        <f>IFERROR("./images/"&amp;VLOOKUP(D55,ListesDeroulantes!C:E,2,FALSE),"")</f>
        <v>./images/carrots.png</v>
      </c>
      <c r="Z55" s="31" t="str">
        <f>IFERROR(VLOOKUP(E55,ListesDeroulantes!F:H,3,FALSE),"")</f>
        <v/>
      </c>
      <c r="AA55" s="31" t="str">
        <f>IFERROR("./images/"&amp;VLOOKUP(E55,ListesDeroulantes!F:H,2,FALSE),"")</f>
        <v/>
      </c>
      <c r="AB55" s="31" t="str">
        <f t="shared" si="47"/>
        <v xml:space="preserve">grated carrots</v>
      </c>
      <c r="AC55" t="str">
        <f>IFERROR(VLOOKUP(G55,ListesDeroulantes!I:K,3,FALSE),"")</f>
        <v>pasta</v>
      </c>
      <c r="AD55" t="str">
        <f>IFERROR("./images/"&amp;VLOOKUP(G55,ListesDeroulantes!I:K,2,FALSE),"")</f>
        <v>./images/pasta.png</v>
      </c>
      <c r="AE55" t="str">
        <f>IFERROR(VLOOKUP(H55,ListesDeroulantes!I:K,3,FALSE),"")</f>
        <v>lentils</v>
      </c>
      <c r="AF55" t="str">
        <f>IFERROR("./images/"&amp;VLOOKUP(H55,ListesDeroulantes!I:K,2,FALSE),"")</f>
        <v>./images/lentils.png</v>
      </c>
      <c r="AG55" t="str">
        <f>IFERROR(VLOOKUP(I55,ListesDeroulantes!I:K,3,FALSE),"")</f>
        <v/>
      </c>
      <c r="AH55" s="31" t="str">
        <f>IFERROR("./images/"&amp;VLOOKUP(I55,ListesDeroulantes!I:K,2,FALSE),"")</f>
        <v/>
      </c>
      <c r="AI55" t="str">
        <f t="shared" si="48"/>
        <v xml:space="preserve">pasta with lentils</v>
      </c>
      <c r="AJ55" t="str">
        <f>IFERROR(VLOOKUP(J55,ListesDeroulantes!L:N,3,FALSE),"")</f>
        <v xml:space="preserve">chocolate cake</v>
      </c>
      <c r="AK55" t="str">
        <f>IFERROR("./images/"&amp;VLOOKUP(J55,ListesDeroulantes!L:N,2,FALSE),"")</f>
        <v>./images/chocolatecake.png</v>
      </c>
      <c r="AL55" t="str">
        <f>IFERROR(VLOOKUP(K55,ListesDeroulantes!L:N,3,FALSE),"")</f>
        <v/>
      </c>
      <c r="AM55" t="str">
        <f>IFERROR("./images/"&amp;VLOOKUP(K55,ListesDeroulantes!L:N,2,FALSE),"")</f>
        <v/>
      </c>
      <c r="AN55" t="str">
        <f>IFERROR(VLOOKUP(L55,ListesDeroulantes!L:N,3,FALSE),"")</f>
        <v/>
      </c>
      <c r="AO55" s="31" t="str">
        <f>IFERROR("./images/"&amp;VLOOKUP(L55,ListesDeroulantes!L:N,2,FALSE),"")</f>
        <v/>
      </c>
      <c r="AP55" t="str">
        <f t="shared" si="49"/>
        <v xml:space="preserve">chocolate cake</v>
      </c>
      <c r="AQ55" t="str">
        <f>HMTL!B$20&amp;AB55&amp;IF(Y55&lt;&gt;"",HMTL!B$24&amp;Y55&amp;HMTL!B$26,"")&amp;IF(AA55&lt;&gt;"",HMTL!B$28&amp;AA55&amp;HMTL!B$26,"")&amp;HMTL!B$32&amp;HMTL!B$21&amp;AI55&amp;IF(AD55&lt;&gt;"",HMTL!B$24&amp;AD55&amp;HMTL!B$26,"")&amp;IF(AF55&lt;&gt;"",HMTL!B$28&amp;AF55&amp;HMTL!B$26,"")&amp;IF(AH55&lt;&gt;"",HMTL!B$30&amp;AH55&amp;HMTL!B$26,"")&amp;HMTL!B$32&amp;HMTL!B$22&amp;AP55&amp;IF(AK55&lt;&gt;"",HMTL!B$24&amp;AK55&amp;HMTL!B$26,"")&amp;IF(AM55&lt;&gt;"",HMTL!B$28&amp;AM55&amp;HMTL!B$26,"")&amp;IF(AO55&lt;&gt;"",HMTL!B$30&amp;AO55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5" s="31" t="str">
        <f>IF(A55&lt;&gt;"",W55&amp;AQ55&amp;HMTL!B$32&amp;HMTL!B$34,"")</f>
        <v xml:space="preserve">        &lt;!-- début d'un menu--&gt;
        &lt;div class="u-accordion-item"&gt;
          &lt;a class="u-accordion-link u-button-style u-palette-3-light-2 u-accordion-link-2" id="link-accordion-4c47"
            aria-controls="accordion-4c47" aria-selected="false"&gt;
            &lt;span class="u-accordion-link-text"&gt;18/6/2024&lt;/span&gt;&lt;span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5" s="32"/>
    </row>
    <row r="56" ht="14.25">
      <c r="A56" s="41">
        <v>45462</v>
      </c>
      <c r="B56" s="42">
        <f t="shared" si="40"/>
        <v>3</v>
      </c>
      <c r="C56" s="42" t="s">
        <v>96</v>
      </c>
      <c r="D56" s="42" t="s">
        <v>97</v>
      </c>
      <c r="E56" s="42"/>
      <c r="F56" s="43"/>
      <c r="G56" s="42" t="s">
        <v>98</v>
      </c>
      <c r="H56" s="43" t="s">
        <v>99</v>
      </c>
      <c r="I56" s="43"/>
      <c r="J56" s="43" t="s">
        <v>100</v>
      </c>
      <c r="K56" s="43"/>
      <c r="L56" s="43"/>
      <c r="N56">
        <f t="shared" si="41"/>
        <v>4</v>
      </c>
      <c r="O56" t="str">
        <f t="shared" si="42"/>
        <v>Wednesday</v>
      </c>
      <c r="P56" t="str">
        <f>VLOOKUP(DAY(A56),Paramètres!I$3:J$33,2,FALSE)</f>
        <v>19th</v>
      </c>
      <c r="Q56" t="str">
        <f>VLOOKUP(MONTH(A56),Paramètres!M$3:N$14,2,FALSE)</f>
        <v>June</v>
      </c>
      <c r="R56" t="str">
        <f t="shared" si="43"/>
        <v>19/6/2024</v>
      </c>
      <c r="S56" t="str">
        <f t="shared" si="44"/>
        <v xml:space="preserve">Today is Wednesday</v>
      </c>
      <c r="T56" s="31" t="str">
        <f t="shared" si="45"/>
        <v xml:space="preserve"> the 19th of June, 2024</v>
      </c>
      <c r="U56" t="str">
        <f>IF(C56="","",VLOOKUP(C56,ListesDeroulantes!A:B,2,FALSE)&amp;" menu")</f>
        <v xml:space="preserve">organic menu</v>
      </c>
      <c r="V56" t="str">
        <f t="shared" si="46"/>
        <v xml:space="preserve">Today, there is a organic menu:</v>
      </c>
      <c r="W56" t="str">
        <f>HMTL!B$10&amp;R56&amp;HMTL!B$12&amp;S56&amp;HMTL!B$14&amp;T56&amp;HMTL!B$16&amp;V56&amp;HMTL!B$18</f>
        <v xml:space="preserve">        &lt;!-- début d'un menu--&gt;
        &lt;div class="u-accordion-item"&gt;
          &lt;a class="u-accordion-link u-button-style u-palette-3-light-2 u-accordion-link-2" id="link-accordion-4c47"
            aria-controls="accordion-4c47" aria-selected="false"&gt;
            &lt;span class="u-accordion-link-text"&gt;19/6/2024&lt;/span&gt;&lt;span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6" s="31" t="str">
        <f>IFERROR(VLOOKUP(D56,ListesDeroulantes!C:E,3,FALSE),"")</f>
        <v xml:space="preserve">grated carrots</v>
      </c>
      <c r="Y56" s="31" t="str">
        <f>IFERROR("./images/"&amp;VLOOKUP(D56,ListesDeroulantes!C:E,2,FALSE),"")</f>
        <v>./images/carrots.png</v>
      </c>
      <c r="Z56" s="31" t="str">
        <f>IFERROR(VLOOKUP(E56,ListesDeroulantes!F:H,3,FALSE),"")</f>
        <v/>
      </c>
      <c r="AA56" s="31" t="str">
        <f>IFERROR("./images/"&amp;VLOOKUP(E56,ListesDeroulantes!F:H,2,FALSE),"")</f>
        <v/>
      </c>
      <c r="AB56" s="31" t="str">
        <f t="shared" si="47"/>
        <v xml:space="preserve">grated carrots</v>
      </c>
      <c r="AC56" t="str">
        <f>IFERROR(VLOOKUP(G56,ListesDeroulantes!I:K,3,FALSE),"")</f>
        <v>pasta</v>
      </c>
      <c r="AD56" t="str">
        <f>IFERROR("./images/"&amp;VLOOKUP(G56,ListesDeroulantes!I:K,2,FALSE),"")</f>
        <v>./images/pasta.png</v>
      </c>
      <c r="AE56" t="str">
        <f>IFERROR(VLOOKUP(H56,ListesDeroulantes!I:K,3,FALSE),"")</f>
        <v>lentils</v>
      </c>
      <c r="AF56" t="str">
        <f>IFERROR("./images/"&amp;VLOOKUP(H56,ListesDeroulantes!I:K,2,FALSE),"")</f>
        <v>./images/lentils.png</v>
      </c>
      <c r="AG56" t="str">
        <f>IFERROR(VLOOKUP(I56,ListesDeroulantes!I:K,3,FALSE),"")</f>
        <v/>
      </c>
      <c r="AH56" s="31" t="str">
        <f>IFERROR("./images/"&amp;VLOOKUP(I56,ListesDeroulantes!I:K,2,FALSE),"")</f>
        <v/>
      </c>
      <c r="AI56" t="str">
        <f t="shared" si="48"/>
        <v xml:space="preserve">pasta with lentils</v>
      </c>
      <c r="AJ56" t="str">
        <f>IFERROR(VLOOKUP(J56,ListesDeroulantes!L:N,3,FALSE),"")</f>
        <v xml:space="preserve">chocolate cake</v>
      </c>
      <c r="AK56" t="str">
        <f>IFERROR("./images/"&amp;VLOOKUP(J56,ListesDeroulantes!L:N,2,FALSE),"")</f>
        <v>./images/chocolatecake.png</v>
      </c>
      <c r="AL56" t="str">
        <f>IFERROR(VLOOKUP(K56,ListesDeroulantes!L:N,3,FALSE),"")</f>
        <v/>
      </c>
      <c r="AM56" t="str">
        <f>IFERROR("./images/"&amp;VLOOKUP(K56,ListesDeroulantes!L:N,2,FALSE),"")</f>
        <v/>
      </c>
      <c r="AN56" t="str">
        <f>IFERROR(VLOOKUP(L56,ListesDeroulantes!L:N,3,FALSE),"")</f>
        <v/>
      </c>
      <c r="AO56" s="31" t="str">
        <f>IFERROR("./images/"&amp;VLOOKUP(L56,ListesDeroulantes!L:N,2,FALSE),"")</f>
        <v/>
      </c>
      <c r="AP56" t="str">
        <f t="shared" si="49"/>
        <v xml:space="preserve">chocolate cake</v>
      </c>
      <c r="AQ56" t="str">
        <f>HMTL!B$20&amp;AB56&amp;IF(Y56&lt;&gt;"",HMTL!B$24&amp;Y56&amp;HMTL!B$26,"")&amp;IF(AA56&lt;&gt;"",HMTL!B$28&amp;AA56&amp;HMTL!B$26,"")&amp;HMTL!B$32&amp;HMTL!B$21&amp;AI56&amp;IF(AD56&lt;&gt;"",HMTL!B$24&amp;AD56&amp;HMTL!B$26,"")&amp;IF(AF56&lt;&gt;"",HMTL!B$28&amp;AF56&amp;HMTL!B$26,"")&amp;IF(AH56&lt;&gt;"",HMTL!B$30&amp;AH56&amp;HMTL!B$26,"")&amp;HMTL!B$32&amp;HMTL!B$22&amp;AP56&amp;IF(AK56&lt;&gt;"",HMTL!B$24&amp;AK56&amp;HMTL!B$26,"")&amp;IF(AM56&lt;&gt;"",HMTL!B$28&amp;AM56&amp;HMTL!B$26,"")&amp;IF(AO56&lt;&gt;"",HMTL!B$30&amp;AO56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6" s="31" t="str">
        <f>IF(A56&lt;&gt;"",W56&amp;AQ56&amp;HMTL!B$32&amp;HMTL!B$34,"")</f>
        <v xml:space="preserve">        &lt;!-- début d'un menu--&gt;
        &lt;div class="u-accordion-item"&gt;
          &lt;a class="u-accordion-link u-button-style u-palette-3-light-2 u-accordion-link-2" id="link-accordion-4c47"
            aria-controls="accordion-4c47" aria-selected="false"&gt;
            &lt;span class="u-accordion-link-text"&gt;19/6/2024&lt;/span&gt;&lt;span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6" s="32"/>
    </row>
    <row r="57" ht="14.25">
      <c r="A57" s="41">
        <v>45463</v>
      </c>
      <c r="B57" s="42">
        <f t="shared" si="40"/>
        <v>4</v>
      </c>
      <c r="C57" s="42" t="s">
        <v>96</v>
      </c>
      <c r="D57" s="42" t="s">
        <v>97</v>
      </c>
      <c r="E57" s="42"/>
      <c r="F57" s="43"/>
      <c r="G57" s="42" t="s">
        <v>98</v>
      </c>
      <c r="H57" s="43" t="s">
        <v>99</v>
      </c>
      <c r="I57" s="43"/>
      <c r="J57" s="43" t="s">
        <v>100</v>
      </c>
      <c r="K57" s="43"/>
      <c r="L57" s="43"/>
      <c r="N57">
        <f t="shared" si="41"/>
        <v>5</v>
      </c>
      <c r="O57" t="str">
        <f t="shared" si="42"/>
        <v>Thursday</v>
      </c>
      <c r="P57" t="str">
        <f>VLOOKUP(DAY(A57),Paramètres!I$3:J$33,2,FALSE)</f>
        <v>20th</v>
      </c>
      <c r="Q57" t="str">
        <f>VLOOKUP(MONTH(A57),Paramètres!M$3:N$14,2,FALSE)</f>
        <v>June</v>
      </c>
      <c r="R57" t="str">
        <f t="shared" si="43"/>
        <v>20/6/2024</v>
      </c>
      <c r="S57" t="str">
        <f t="shared" si="44"/>
        <v xml:space="preserve">Today is Thursday</v>
      </c>
      <c r="T57" s="31" t="str">
        <f t="shared" si="45"/>
        <v xml:space="preserve"> the 20th of June, 2024</v>
      </c>
      <c r="U57" t="str">
        <f>IF(C57="","",VLOOKUP(C57,ListesDeroulantes!A:B,2,FALSE)&amp;" menu")</f>
        <v xml:space="preserve">organic menu</v>
      </c>
      <c r="V57" t="str">
        <f t="shared" si="46"/>
        <v xml:space="preserve">Today, there is a organic menu:</v>
      </c>
      <c r="W57" t="str">
        <f>HMTL!B$10&amp;R57&amp;HMTL!B$12&amp;S57&amp;HMTL!B$14&amp;T57&amp;HMTL!B$16&amp;V57&amp;HMTL!B$18</f>
        <v xml:space="preserve">        &lt;!-- début d'un menu--&gt;
        &lt;div class="u-accordion-item"&gt;
          &lt;a class="u-accordion-link u-button-style u-palette-3-light-2 u-accordion-link-2" id="link-accordion-4c47"
            aria-controls="accordion-4c47" aria-selected="false"&gt;
            &lt;span class="u-accordion-link-text"&gt;20/6/2024&lt;/span&gt;&lt;span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7" s="31" t="str">
        <f>IFERROR(VLOOKUP(D57,ListesDeroulantes!C:E,3,FALSE),"")</f>
        <v xml:space="preserve">grated carrots</v>
      </c>
      <c r="Y57" s="31" t="str">
        <f>IFERROR("./images/"&amp;VLOOKUP(D57,ListesDeroulantes!C:E,2,FALSE),"")</f>
        <v>./images/carrots.png</v>
      </c>
      <c r="Z57" s="31" t="str">
        <f>IFERROR(VLOOKUP(E57,ListesDeroulantes!F:H,3,FALSE),"")</f>
        <v/>
      </c>
      <c r="AA57" s="31" t="str">
        <f>IFERROR("./images/"&amp;VLOOKUP(E57,ListesDeroulantes!F:H,2,FALSE),"")</f>
        <v/>
      </c>
      <c r="AB57" s="31" t="str">
        <f t="shared" si="47"/>
        <v xml:space="preserve">grated carrots</v>
      </c>
      <c r="AC57" t="str">
        <f>IFERROR(VLOOKUP(G57,ListesDeroulantes!I:K,3,FALSE),"")</f>
        <v>pasta</v>
      </c>
      <c r="AD57" t="str">
        <f>IFERROR("./images/"&amp;VLOOKUP(G57,ListesDeroulantes!I:K,2,FALSE),"")</f>
        <v>./images/pasta.png</v>
      </c>
      <c r="AE57" t="str">
        <f>IFERROR(VLOOKUP(H57,ListesDeroulantes!I:K,3,FALSE),"")</f>
        <v>lentils</v>
      </c>
      <c r="AF57" t="str">
        <f>IFERROR("./images/"&amp;VLOOKUP(H57,ListesDeroulantes!I:K,2,FALSE),"")</f>
        <v>./images/lentils.png</v>
      </c>
      <c r="AG57" t="str">
        <f>IFERROR(VLOOKUP(I57,ListesDeroulantes!I:K,3,FALSE),"")</f>
        <v/>
      </c>
      <c r="AH57" s="31" t="str">
        <f>IFERROR("./images/"&amp;VLOOKUP(I57,ListesDeroulantes!I:K,2,FALSE),"")</f>
        <v/>
      </c>
      <c r="AI57" t="str">
        <f t="shared" si="48"/>
        <v xml:space="preserve">pasta with lentils</v>
      </c>
      <c r="AJ57" t="str">
        <f>IFERROR(VLOOKUP(J57,ListesDeroulantes!L:N,3,FALSE),"")</f>
        <v xml:space="preserve">chocolate cake</v>
      </c>
      <c r="AK57" t="str">
        <f>IFERROR("./images/"&amp;VLOOKUP(J57,ListesDeroulantes!L:N,2,FALSE),"")</f>
        <v>./images/chocolatecake.png</v>
      </c>
      <c r="AL57" t="str">
        <f>IFERROR(VLOOKUP(K57,ListesDeroulantes!L:N,3,FALSE),"")</f>
        <v/>
      </c>
      <c r="AM57" t="str">
        <f>IFERROR("./images/"&amp;VLOOKUP(K57,ListesDeroulantes!L:N,2,FALSE),"")</f>
        <v/>
      </c>
      <c r="AN57" t="str">
        <f>IFERROR(VLOOKUP(L57,ListesDeroulantes!L:N,3,FALSE),"")</f>
        <v/>
      </c>
      <c r="AO57" s="31" t="str">
        <f>IFERROR("./images/"&amp;VLOOKUP(L57,ListesDeroulantes!L:N,2,FALSE),"")</f>
        <v/>
      </c>
      <c r="AP57" t="str">
        <f t="shared" si="49"/>
        <v xml:space="preserve">chocolate cake</v>
      </c>
      <c r="AQ57" t="str">
        <f>HMTL!B$20&amp;AB57&amp;IF(Y57&lt;&gt;"",HMTL!B$24&amp;Y57&amp;HMTL!B$26,"")&amp;IF(AA57&lt;&gt;"",HMTL!B$28&amp;AA57&amp;HMTL!B$26,"")&amp;HMTL!B$32&amp;HMTL!B$21&amp;AI57&amp;IF(AD57&lt;&gt;"",HMTL!B$24&amp;AD57&amp;HMTL!B$26,"")&amp;IF(AF57&lt;&gt;"",HMTL!B$28&amp;AF57&amp;HMTL!B$26,"")&amp;IF(AH57&lt;&gt;"",HMTL!B$30&amp;AH57&amp;HMTL!B$26,"")&amp;HMTL!B$32&amp;HMTL!B$22&amp;AP57&amp;IF(AK57&lt;&gt;"",HMTL!B$24&amp;AK57&amp;HMTL!B$26,"")&amp;IF(AM57&lt;&gt;"",HMTL!B$28&amp;AM57&amp;HMTL!B$26,"")&amp;IF(AO57&lt;&gt;"",HMTL!B$30&amp;AO57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7" s="31" t="str">
        <f>IF(A57&lt;&gt;"",W57&amp;AQ57&amp;HMTL!B$32&amp;HMTL!B$34,"")</f>
        <v xml:space="preserve">        &lt;!-- début d'un menu--&gt;
        &lt;div class="u-accordion-item"&gt;
          &lt;a class="u-accordion-link u-button-style u-palette-3-light-2 u-accordion-link-2" id="link-accordion-4c47"
            aria-controls="accordion-4c47" aria-selected="false"&gt;
            &lt;span class="u-accordion-link-text"&gt;20/6/2024&lt;/span&gt;&lt;span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7" s="32"/>
    </row>
    <row r="58" ht="14.25">
      <c r="A58" s="41">
        <v>45464</v>
      </c>
      <c r="B58" s="42">
        <f t="shared" si="40"/>
        <v>5</v>
      </c>
      <c r="C58" s="42" t="s">
        <v>96</v>
      </c>
      <c r="D58" s="42" t="s">
        <v>97</v>
      </c>
      <c r="E58" s="42"/>
      <c r="F58" s="43"/>
      <c r="G58" s="42" t="s">
        <v>98</v>
      </c>
      <c r="H58" s="43" t="s">
        <v>99</v>
      </c>
      <c r="I58" s="43"/>
      <c r="J58" s="43" t="s">
        <v>100</v>
      </c>
      <c r="K58" s="43"/>
      <c r="L58" s="43"/>
      <c r="N58">
        <f t="shared" si="41"/>
        <v>6</v>
      </c>
      <c r="O58" t="str">
        <f t="shared" si="42"/>
        <v>Friday</v>
      </c>
      <c r="P58" t="str">
        <f>VLOOKUP(DAY(A58),Paramètres!I$3:J$33,2,FALSE)</f>
        <v>21st</v>
      </c>
      <c r="Q58" t="str">
        <f>VLOOKUP(MONTH(A58),Paramètres!M$3:N$14,2,FALSE)</f>
        <v>June</v>
      </c>
      <c r="R58" t="str">
        <f t="shared" si="43"/>
        <v>21/6/2024</v>
      </c>
      <c r="S58" t="str">
        <f t="shared" si="44"/>
        <v xml:space="preserve">Today is Friday</v>
      </c>
      <c r="T58" s="31" t="str">
        <f t="shared" si="45"/>
        <v xml:space="preserve"> the 21st of June, 2024</v>
      </c>
      <c r="U58" t="str">
        <f>IF(C58="","",VLOOKUP(C58,ListesDeroulantes!A:B,2,FALSE)&amp;" menu")</f>
        <v xml:space="preserve">organic menu</v>
      </c>
      <c r="V58" t="str">
        <f t="shared" si="46"/>
        <v xml:space="preserve">Today, there is a organic menu:</v>
      </c>
      <c r="W58" t="str">
        <f>HMTL!B$10&amp;R58&amp;HMTL!B$12&amp;S58&amp;HMTL!B$14&amp;T58&amp;HMTL!B$16&amp;V58&amp;HMTL!B$18</f>
        <v xml:space="preserve">        &lt;!-- début d'un menu--&gt;
        &lt;div class="u-accordion-item"&gt;
          &lt;a class="u-accordion-link u-button-style u-palette-3-light-2 u-accordion-link-2" id="link-accordion-4c47"
            aria-controls="accordion-4c47" aria-selected="false"&gt;
            &lt;span class="u-accordion-link-text"&gt;21/6/2024&lt;/span&gt;&lt;span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8" s="31" t="str">
        <f>IFERROR(VLOOKUP(D58,ListesDeroulantes!C:E,3,FALSE),"")</f>
        <v xml:space="preserve">grated carrots</v>
      </c>
      <c r="Y58" s="31" t="str">
        <f>IFERROR("./images/"&amp;VLOOKUP(D58,ListesDeroulantes!C:E,2,FALSE),"")</f>
        <v>./images/carrots.png</v>
      </c>
      <c r="Z58" s="31" t="str">
        <f>IFERROR(VLOOKUP(E58,ListesDeroulantes!F:H,3,FALSE),"")</f>
        <v/>
      </c>
      <c r="AA58" s="31" t="str">
        <f>IFERROR("./images/"&amp;VLOOKUP(E58,ListesDeroulantes!F:H,2,FALSE),"")</f>
        <v/>
      </c>
      <c r="AB58" s="31" t="str">
        <f t="shared" si="47"/>
        <v xml:space="preserve">grated carrots</v>
      </c>
      <c r="AC58" t="str">
        <f>IFERROR(VLOOKUP(G58,ListesDeroulantes!I:K,3,FALSE),"")</f>
        <v>pasta</v>
      </c>
      <c r="AD58" t="str">
        <f>IFERROR("./images/"&amp;VLOOKUP(G58,ListesDeroulantes!I:K,2,FALSE),"")</f>
        <v>./images/pasta.png</v>
      </c>
      <c r="AE58" t="str">
        <f>IFERROR(VLOOKUP(H58,ListesDeroulantes!I:K,3,FALSE),"")</f>
        <v>lentils</v>
      </c>
      <c r="AF58" t="str">
        <f>IFERROR("./images/"&amp;VLOOKUP(H58,ListesDeroulantes!I:K,2,FALSE),"")</f>
        <v>./images/lentils.png</v>
      </c>
      <c r="AG58" t="str">
        <f>IFERROR(VLOOKUP(I58,ListesDeroulantes!I:K,3,FALSE),"")</f>
        <v/>
      </c>
      <c r="AH58" s="31" t="str">
        <f>IFERROR("./images/"&amp;VLOOKUP(I58,ListesDeroulantes!I:K,2,FALSE),"")</f>
        <v/>
      </c>
      <c r="AI58" t="str">
        <f t="shared" si="48"/>
        <v xml:space="preserve">pasta with lentils</v>
      </c>
      <c r="AJ58" t="str">
        <f>IFERROR(VLOOKUP(J58,ListesDeroulantes!L:N,3,FALSE),"")</f>
        <v xml:space="preserve">chocolate cake</v>
      </c>
      <c r="AK58" t="str">
        <f>IFERROR("./images/"&amp;VLOOKUP(J58,ListesDeroulantes!L:N,2,FALSE),"")</f>
        <v>./images/chocolatecake.png</v>
      </c>
      <c r="AL58" t="str">
        <f>IFERROR(VLOOKUP(K58,ListesDeroulantes!L:N,3,FALSE),"")</f>
        <v/>
      </c>
      <c r="AM58" t="str">
        <f>IFERROR("./images/"&amp;VLOOKUP(K58,ListesDeroulantes!L:N,2,FALSE),"")</f>
        <v/>
      </c>
      <c r="AN58" t="str">
        <f>IFERROR(VLOOKUP(L58,ListesDeroulantes!L:N,3,FALSE),"")</f>
        <v/>
      </c>
      <c r="AO58" s="31" t="str">
        <f>IFERROR("./images/"&amp;VLOOKUP(L58,ListesDeroulantes!L:N,2,FALSE),"")</f>
        <v/>
      </c>
      <c r="AP58" t="str">
        <f t="shared" si="49"/>
        <v xml:space="preserve">chocolate cake</v>
      </c>
      <c r="AQ58" t="str">
        <f>HMTL!B$20&amp;AB58&amp;IF(Y58&lt;&gt;"",HMTL!B$24&amp;Y58&amp;HMTL!B$26,"")&amp;IF(AA58&lt;&gt;"",HMTL!B$28&amp;AA58&amp;HMTL!B$26,"")&amp;HMTL!B$32&amp;HMTL!B$21&amp;AI58&amp;IF(AD58&lt;&gt;"",HMTL!B$24&amp;AD58&amp;HMTL!B$26,"")&amp;IF(AF58&lt;&gt;"",HMTL!B$28&amp;AF58&amp;HMTL!B$26,"")&amp;IF(AH58&lt;&gt;"",HMTL!B$30&amp;AH58&amp;HMTL!B$26,"")&amp;HMTL!B$32&amp;HMTL!B$22&amp;AP58&amp;IF(AK58&lt;&gt;"",HMTL!B$24&amp;AK58&amp;HMTL!B$26,"")&amp;IF(AM58&lt;&gt;"",HMTL!B$28&amp;AM58&amp;HMTL!B$26,"")&amp;IF(AO58&lt;&gt;"",HMTL!B$30&amp;AO58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8" s="31" t="str">
        <f>IF(A58&lt;&gt;"",W58&amp;AQ58&amp;HMTL!B$32&amp;HMTL!B$34,"")</f>
        <v xml:space="preserve">        &lt;!-- début d'un menu--&gt;
        &lt;div class="u-accordion-item"&gt;
          &lt;a class="u-accordion-link u-button-style u-palette-3-light-2 u-accordion-link-2" id="link-accordion-4c47"
            aria-controls="accordion-4c47" aria-selected="false"&gt;
            &lt;span class="u-accordion-link-text"&gt;21/6/2024&lt;/span&gt;&lt;span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8" s="32"/>
    </row>
    <row r="59" ht="14.25">
      <c r="A59" s="41">
        <v>45465</v>
      </c>
      <c r="B59" s="42">
        <f t="shared" si="40"/>
        <v>6</v>
      </c>
      <c r="C59" s="42" t="s">
        <v>96</v>
      </c>
      <c r="D59" s="42" t="s">
        <v>97</v>
      </c>
      <c r="E59" s="42"/>
      <c r="F59" s="43"/>
      <c r="G59" s="42" t="s">
        <v>98</v>
      </c>
      <c r="H59" s="43" t="s">
        <v>99</v>
      </c>
      <c r="I59" s="43"/>
      <c r="J59" s="43" t="s">
        <v>100</v>
      </c>
      <c r="K59" s="43"/>
      <c r="L59" s="43"/>
      <c r="N59">
        <f t="shared" si="41"/>
        <v>7</v>
      </c>
      <c r="O59" t="str">
        <f t="shared" si="42"/>
        <v>Saturday</v>
      </c>
      <c r="P59" t="str">
        <f>VLOOKUP(DAY(A59),Paramètres!I$3:J$33,2,FALSE)</f>
        <v>22nd</v>
      </c>
      <c r="Q59" t="str">
        <f>VLOOKUP(MONTH(A59),Paramètres!M$3:N$14,2,FALSE)</f>
        <v>June</v>
      </c>
      <c r="R59" t="str">
        <f t="shared" si="43"/>
        <v>22/6/2024</v>
      </c>
      <c r="S59" t="str">
        <f t="shared" si="44"/>
        <v xml:space="preserve">Today is Saturday</v>
      </c>
      <c r="T59" s="31" t="str">
        <f t="shared" si="45"/>
        <v xml:space="preserve"> the 22nd of June, 2024</v>
      </c>
      <c r="U59" t="str">
        <f>IF(C59="","",VLOOKUP(C59,ListesDeroulantes!A:B,2,FALSE)&amp;" menu")</f>
        <v xml:space="preserve">organic menu</v>
      </c>
      <c r="V59" t="str">
        <f t="shared" si="46"/>
        <v xml:space="preserve">Today, there is a organic menu:</v>
      </c>
      <c r="W59" t="str">
        <f>HMTL!B$10&amp;R59&amp;HMTL!B$12&amp;S59&amp;HMTL!B$14&amp;T59&amp;HMTL!B$16&amp;V59&amp;HMTL!B$18</f>
        <v xml:space="preserve">        &lt;!-- début d'un menu--&gt;
        &lt;div class="u-accordion-item"&gt;
          &lt;a class="u-accordion-link u-button-style u-palette-3-light-2 u-accordion-link-2" id="link-accordion-4c47"
            aria-controls="accordion-4c47" aria-selected="false"&gt;
            &lt;span class="u-accordion-link-text"&gt;22/6/2024&lt;/span&gt;&lt;span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22nd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9" s="31" t="str">
        <f>IFERROR(VLOOKUP(D59,ListesDeroulantes!C:E,3,FALSE),"")</f>
        <v xml:space="preserve">grated carrots</v>
      </c>
      <c r="Y59" s="31" t="str">
        <f>IFERROR("./images/"&amp;VLOOKUP(D59,ListesDeroulantes!C:E,2,FALSE),"")</f>
        <v>./images/carrots.png</v>
      </c>
      <c r="Z59" s="31" t="str">
        <f>IFERROR(VLOOKUP(E59,ListesDeroulantes!F:H,3,FALSE),"")</f>
        <v/>
      </c>
      <c r="AA59" s="31" t="str">
        <f>IFERROR("./images/"&amp;VLOOKUP(E59,ListesDeroulantes!F:H,2,FALSE),"")</f>
        <v/>
      </c>
      <c r="AB59" s="31" t="str">
        <f t="shared" si="47"/>
        <v xml:space="preserve">grated carrots</v>
      </c>
      <c r="AC59" t="str">
        <f>IFERROR(VLOOKUP(G59,ListesDeroulantes!I:K,3,FALSE),"")</f>
        <v>pasta</v>
      </c>
      <c r="AD59" t="str">
        <f>IFERROR("./images/"&amp;VLOOKUP(G59,ListesDeroulantes!I:K,2,FALSE),"")</f>
        <v>./images/pasta.png</v>
      </c>
      <c r="AE59" t="str">
        <f>IFERROR(VLOOKUP(H59,ListesDeroulantes!I:K,3,FALSE),"")</f>
        <v>lentils</v>
      </c>
      <c r="AF59" t="str">
        <f>IFERROR("./images/"&amp;VLOOKUP(H59,ListesDeroulantes!I:K,2,FALSE),"")</f>
        <v>./images/lentils.png</v>
      </c>
      <c r="AG59" t="str">
        <f>IFERROR(VLOOKUP(I59,ListesDeroulantes!I:K,3,FALSE),"")</f>
        <v/>
      </c>
      <c r="AH59" s="31" t="str">
        <f>IFERROR("./images/"&amp;VLOOKUP(I59,ListesDeroulantes!I:K,2,FALSE),"")</f>
        <v/>
      </c>
      <c r="AI59" t="str">
        <f t="shared" si="48"/>
        <v xml:space="preserve">pasta with lentils</v>
      </c>
      <c r="AJ59" t="str">
        <f>IFERROR(VLOOKUP(J59,ListesDeroulantes!L:N,3,FALSE),"")</f>
        <v xml:space="preserve">chocolate cake</v>
      </c>
      <c r="AK59" t="str">
        <f>IFERROR("./images/"&amp;VLOOKUP(J59,ListesDeroulantes!L:N,2,FALSE),"")</f>
        <v>./images/chocolatecake.png</v>
      </c>
      <c r="AL59" t="str">
        <f>IFERROR(VLOOKUP(K59,ListesDeroulantes!L:N,3,FALSE),"")</f>
        <v/>
      </c>
      <c r="AM59" t="str">
        <f>IFERROR("./images/"&amp;VLOOKUP(K59,ListesDeroulantes!L:N,2,FALSE),"")</f>
        <v/>
      </c>
      <c r="AN59" t="str">
        <f>IFERROR(VLOOKUP(L59,ListesDeroulantes!L:N,3,FALSE),"")</f>
        <v/>
      </c>
      <c r="AO59" s="31" t="str">
        <f>IFERROR("./images/"&amp;VLOOKUP(L59,ListesDeroulantes!L:N,2,FALSE),"")</f>
        <v/>
      </c>
      <c r="AP59" t="str">
        <f t="shared" si="49"/>
        <v xml:space="preserve">chocolate cake</v>
      </c>
      <c r="AQ59" t="str">
        <f>HMTL!B$20&amp;AB59&amp;IF(Y59&lt;&gt;"",HMTL!B$24&amp;Y59&amp;HMTL!B$26,"")&amp;IF(AA59&lt;&gt;"",HMTL!B$28&amp;AA59&amp;HMTL!B$26,"")&amp;HMTL!B$32&amp;HMTL!B$21&amp;AI59&amp;IF(AD59&lt;&gt;"",HMTL!B$24&amp;AD59&amp;HMTL!B$26,"")&amp;IF(AF59&lt;&gt;"",HMTL!B$28&amp;AF59&amp;HMTL!B$26,"")&amp;IF(AH59&lt;&gt;"",HMTL!B$30&amp;AH59&amp;HMTL!B$26,"")&amp;HMTL!B$32&amp;HMTL!B$22&amp;AP59&amp;IF(AK59&lt;&gt;"",HMTL!B$24&amp;AK59&amp;HMTL!B$26,"")&amp;IF(AM59&lt;&gt;"",HMTL!B$28&amp;AM59&amp;HMTL!B$26,"")&amp;IF(AO59&lt;&gt;"",HMTL!B$30&amp;AO59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9" s="31" t="str">
        <f>IF(A59&lt;&gt;"",W59&amp;AQ59&amp;HMTL!B$32&amp;HMTL!B$34,"")</f>
        <v xml:space="preserve">        &lt;!-- début d'un menu--&gt;
        &lt;div class="u-accordion-item"&gt;
          &lt;a class="u-accordion-link u-button-style u-palette-3-light-2 u-accordion-link-2" id="link-accordion-4c47"
            aria-controls="accordion-4c47" aria-selected="false"&gt;
            &lt;span class="u-accordion-link-text"&gt;22/6/2024&lt;/span&gt;&lt;span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22nd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9" s="32"/>
    </row>
    <row r="60" ht="14.25">
      <c r="A60" s="41">
        <v>45466</v>
      </c>
      <c r="B60" s="42">
        <f t="shared" si="40"/>
        <v>7</v>
      </c>
      <c r="C60" s="42" t="s">
        <v>96</v>
      </c>
      <c r="D60" s="42" t="s">
        <v>97</v>
      </c>
      <c r="E60" s="42"/>
      <c r="F60" s="43"/>
      <c r="G60" s="42" t="s">
        <v>98</v>
      </c>
      <c r="H60" s="43" t="s">
        <v>99</v>
      </c>
      <c r="I60" s="43"/>
      <c r="J60" s="43" t="s">
        <v>100</v>
      </c>
      <c r="K60" s="43"/>
      <c r="L60" s="43"/>
      <c r="N60">
        <f t="shared" si="41"/>
        <v>1</v>
      </c>
      <c r="O60" t="str">
        <f t="shared" si="42"/>
        <v>Sunday</v>
      </c>
      <c r="P60" t="str">
        <f>VLOOKUP(DAY(A60),Paramètres!I$3:J$33,2,FALSE)</f>
        <v>23rd</v>
      </c>
      <c r="Q60" t="str">
        <f>VLOOKUP(MONTH(A60),Paramètres!M$3:N$14,2,FALSE)</f>
        <v>June</v>
      </c>
      <c r="R60" t="str">
        <f t="shared" si="43"/>
        <v>23/6/2024</v>
      </c>
      <c r="S60" t="str">
        <f t="shared" si="44"/>
        <v xml:space="preserve">Today is Sunday</v>
      </c>
      <c r="T60" s="31" t="str">
        <f t="shared" si="45"/>
        <v xml:space="preserve"> the 23rd of June, 2024</v>
      </c>
      <c r="U60" t="str">
        <f>IF(C60="","",VLOOKUP(C60,ListesDeroulantes!A:B,2,FALSE)&amp;" menu")</f>
        <v xml:space="preserve">organic menu</v>
      </c>
      <c r="V60" t="str">
        <f t="shared" si="46"/>
        <v xml:space="preserve">Today, there is a organic menu:</v>
      </c>
      <c r="W60" t="str">
        <f>HMTL!B$10&amp;R60&amp;HMTL!B$12&amp;S60&amp;HMTL!B$14&amp;T60&amp;HMTL!B$16&amp;V60&amp;HMTL!B$18</f>
        <v xml:space="preserve">        &lt;!-- début d'un menu--&gt;
        &lt;div class="u-accordion-item"&gt;
          &lt;a class="u-accordion-link u-button-style u-palette-3-light-2 u-accordion-link-2" id="link-accordion-4c47"
            aria-controls="accordion-4c47" aria-selected="false"&gt;
            &lt;span class="u-accordion-link-text"&gt;23/6/2024&lt;/span&gt;&lt;span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0" s="31" t="str">
        <f>IFERROR(VLOOKUP(D60,ListesDeroulantes!C:E,3,FALSE),"")</f>
        <v xml:space="preserve">grated carrots</v>
      </c>
      <c r="Y60" s="31" t="str">
        <f>IFERROR("./images/"&amp;VLOOKUP(D60,ListesDeroulantes!C:E,2,FALSE),"")</f>
        <v>./images/carrots.png</v>
      </c>
      <c r="Z60" s="31" t="str">
        <f>IFERROR(VLOOKUP(E60,ListesDeroulantes!F:H,3,FALSE),"")</f>
        <v/>
      </c>
      <c r="AA60" s="31" t="str">
        <f>IFERROR("./images/"&amp;VLOOKUP(E60,ListesDeroulantes!F:H,2,FALSE),"")</f>
        <v/>
      </c>
      <c r="AB60" s="31" t="str">
        <f t="shared" si="47"/>
        <v xml:space="preserve">grated carrots</v>
      </c>
      <c r="AC60" t="str">
        <f>IFERROR(VLOOKUP(G60,ListesDeroulantes!I:K,3,FALSE),"")</f>
        <v>pasta</v>
      </c>
      <c r="AD60" t="str">
        <f>IFERROR("./images/"&amp;VLOOKUP(G60,ListesDeroulantes!I:K,2,FALSE),"")</f>
        <v>./images/pasta.png</v>
      </c>
      <c r="AE60" t="str">
        <f>IFERROR(VLOOKUP(H60,ListesDeroulantes!I:K,3,FALSE),"")</f>
        <v>lentils</v>
      </c>
      <c r="AF60" t="str">
        <f>IFERROR("./images/"&amp;VLOOKUP(H60,ListesDeroulantes!I:K,2,FALSE),"")</f>
        <v>./images/lentils.png</v>
      </c>
      <c r="AG60" t="str">
        <f>IFERROR(VLOOKUP(I60,ListesDeroulantes!I:K,3,FALSE),"")</f>
        <v/>
      </c>
      <c r="AH60" s="31" t="str">
        <f>IFERROR("./images/"&amp;VLOOKUP(I60,ListesDeroulantes!I:K,2,FALSE),"")</f>
        <v/>
      </c>
      <c r="AI60" t="str">
        <f t="shared" si="48"/>
        <v xml:space="preserve">pasta with lentils</v>
      </c>
      <c r="AJ60" t="str">
        <f>IFERROR(VLOOKUP(J60,ListesDeroulantes!L:N,3,FALSE),"")</f>
        <v xml:space="preserve">chocolate cake</v>
      </c>
      <c r="AK60" t="str">
        <f>IFERROR("./images/"&amp;VLOOKUP(J60,ListesDeroulantes!L:N,2,FALSE),"")</f>
        <v>./images/chocolatecake.png</v>
      </c>
      <c r="AL60" t="str">
        <f>IFERROR(VLOOKUP(K60,ListesDeroulantes!L:N,3,FALSE),"")</f>
        <v/>
      </c>
      <c r="AM60" t="str">
        <f>IFERROR("./images/"&amp;VLOOKUP(K60,ListesDeroulantes!L:N,2,FALSE),"")</f>
        <v/>
      </c>
      <c r="AN60" t="str">
        <f>IFERROR(VLOOKUP(L60,ListesDeroulantes!L:N,3,FALSE),"")</f>
        <v/>
      </c>
      <c r="AO60" s="31" t="str">
        <f>IFERROR("./images/"&amp;VLOOKUP(L60,ListesDeroulantes!L:N,2,FALSE),"")</f>
        <v/>
      </c>
      <c r="AP60" t="str">
        <f t="shared" si="49"/>
        <v xml:space="preserve">chocolate cake</v>
      </c>
      <c r="AQ60" t="str">
        <f>HMTL!B$20&amp;AB60&amp;IF(Y60&lt;&gt;"",HMTL!B$24&amp;Y60&amp;HMTL!B$26,"")&amp;IF(AA60&lt;&gt;"",HMTL!B$28&amp;AA60&amp;HMTL!B$26,"")&amp;HMTL!B$32&amp;HMTL!B$21&amp;AI60&amp;IF(AD60&lt;&gt;"",HMTL!B$24&amp;AD60&amp;HMTL!B$26,"")&amp;IF(AF60&lt;&gt;"",HMTL!B$28&amp;AF60&amp;HMTL!B$26,"")&amp;IF(AH60&lt;&gt;"",HMTL!B$30&amp;AH60&amp;HMTL!B$26,"")&amp;HMTL!B$32&amp;HMTL!B$22&amp;AP60&amp;IF(AK60&lt;&gt;"",HMTL!B$24&amp;AK60&amp;HMTL!B$26,"")&amp;IF(AM60&lt;&gt;"",HMTL!B$28&amp;AM60&amp;HMTL!B$26,"")&amp;IF(AO60&lt;&gt;"",HMTL!B$30&amp;AO60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0" s="31" t="str">
        <f>IF(A60&lt;&gt;"",W60&amp;AQ60&amp;HMTL!B$32&amp;HMTL!B$34,"")</f>
        <v xml:space="preserve">        &lt;!-- début d'un menu--&gt;
        &lt;div class="u-accordion-item"&gt;
          &lt;a class="u-accordion-link u-button-style u-palette-3-light-2 u-accordion-link-2" id="link-accordion-4c47"
            aria-controls="accordion-4c47" aria-selected="false"&gt;
            &lt;span class="u-accordion-link-text"&gt;23/6/2024&lt;/span&gt;&lt;span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0" s="32"/>
    </row>
    <row r="61" ht="14.25">
      <c r="A61" s="41">
        <v>45467</v>
      </c>
      <c r="B61" s="42">
        <f t="shared" si="40"/>
        <v>1</v>
      </c>
      <c r="C61" s="42" t="s">
        <v>96</v>
      </c>
      <c r="D61" s="42" t="s">
        <v>97</v>
      </c>
      <c r="E61" s="42"/>
      <c r="F61" s="43"/>
      <c r="G61" s="42" t="s">
        <v>98</v>
      </c>
      <c r="H61" s="43" t="s">
        <v>99</v>
      </c>
      <c r="I61" s="43"/>
      <c r="J61" s="43" t="s">
        <v>100</v>
      </c>
      <c r="K61" s="43"/>
      <c r="L61" s="43"/>
      <c r="N61">
        <f t="shared" si="41"/>
        <v>2</v>
      </c>
      <c r="O61" t="str">
        <f t="shared" si="42"/>
        <v>Monday</v>
      </c>
      <c r="P61" t="str">
        <f>VLOOKUP(DAY(A61),Paramètres!I$3:J$33,2,FALSE)</f>
        <v>24th</v>
      </c>
      <c r="Q61" t="str">
        <f>VLOOKUP(MONTH(A61),Paramètres!M$3:N$14,2,FALSE)</f>
        <v>June</v>
      </c>
      <c r="R61" t="str">
        <f t="shared" si="43"/>
        <v>24/6/2024</v>
      </c>
      <c r="S61" t="str">
        <f t="shared" si="44"/>
        <v xml:space="preserve">Today is Monday</v>
      </c>
      <c r="T61" s="31" t="str">
        <f t="shared" si="45"/>
        <v xml:space="preserve"> the 24th of June, 2024</v>
      </c>
      <c r="U61" t="str">
        <f>IF(C61="","",VLOOKUP(C61,ListesDeroulantes!A:B,2,FALSE)&amp;" menu")</f>
        <v xml:space="preserve">organic menu</v>
      </c>
      <c r="V61" t="str">
        <f t="shared" si="46"/>
        <v xml:space="preserve">Today, there is a organic menu:</v>
      </c>
      <c r="W61" t="str">
        <f>HMTL!B$10&amp;R61&amp;HMTL!B$12&amp;S61&amp;HMTL!B$14&amp;T61&amp;HMTL!B$16&amp;V61&amp;HMTL!B$18</f>
        <v xml:space="preserve">        &lt;!-- début d'un menu--&gt;
        &lt;div class="u-accordion-item"&gt;
          &lt;a class="u-accordion-link u-button-style u-palette-3-light-2 u-accordion-link-2" id="link-accordion-4c47"
            aria-controls="accordion-4c47" aria-selected="false"&gt;
            &lt;span class="u-accordion-link-text"&gt;24/6/2024&lt;/span&gt;&lt;span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1" s="31" t="str">
        <f>IFERROR(VLOOKUP(D61,ListesDeroulantes!C:E,3,FALSE),"")</f>
        <v xml:space="preserve">grated carrots</v>
      </c>
      <c r="Y61" s="31" t="str">
        <f>IFERROR("./images/"&amp;VLOOKUP(D61,ListesDeroulantes!C:E,2,FALSE),"")</f>
        <v>./images/carrots.png</v>
      </c>
      <c r="Z61" s="31" t="str">
        <f>IFERROR(VLOOKUP(E61,ListesDeroulantes!F:H,3,FALSE),"")</f>
        <v/>
      </c>
      <c r="AA61" s="31" t="str">
        <f>IFERROR("./images/"&amp;VLOOKUP(E61,ListesDeroulantes!F:H,2,FALSE),"")</f>
        <v/>
      </c>
      <c r="AB61" s="31" t="str">
        <f t="shared" si="47"/>
        <v xml:space="preserve">grated carrots</v>
      </c>
      <c r="AC61" t="str">
        <f>IFERROR(VLOOKUP(G61,ListesDeroulantes!I:K,3,FALSE),"")</f>
        <v>pasta</v>
      </c>
      <c r="AD61" t="str">
        <f>IFERROR("./images/"&amp;VLOOKUP(G61,ListesDeroulantes!I:K,2,FALSE),"")</f>
        <v>./images/pasta.png</v>
      </c>
      <c r="AE61" t="str">
        <f>IFERROR(VLOOKUP(H61,ListesDeroulantes!I:K,3,FALSE),"")</f>
        <v>lentils</v>
      </c>
      <c r="AF61" t="str">
        <f>IFERROR("./images/"&amp;VLOOKUP(H61,ListesDeroulantes!I:K,2,FALSE),"")</f>
        <v>./images/lentils.png</v>
      </c>
      <c r="AG61" t="str">
        <f>IFERROR(VLOOKUP(I61,ListesDeroulantes!I:K,3,FALSE),"")</f>
        <v/>
      </c>
      <c r="AH61" s="31" t="str">
        <f>IFERROR("./images/"&amp;VLOOKUP(I61,ListesDeroulantes!I:K,2,FALSE),"")</f>
        <v/>
      </c>
      <c r="AI61" t="str">
        <f t="shared" si="48"/>
        <v xml:space="preserve">pasta with lentils</v>
      </c>
      <c r="AJ61" t="str">
        <f>IFERROR(VLOOKUP(J61,ListesDeroulantes!L:N,3,FALSE),"")</f>
        <v xml:space="preserve">chocolate cake</v>
      </c>
      <c r="AK61" t="str">
        <f>IFERROR("./images/"&amp;VLOOKUP(J61,ListesDeroulantes!L:N,2,FALSE),"")</f>
        <v>./images/chocolatecake.png</v>
      </c>
      <c r="AL61" t="str">
        <f>IFERROR(VLOOKUP(K61,ListesDeroulantes!L:N,3,FALSE),"")</f>
        <v/>
      </c>
      <c r="AM61" t="str">
        <f>IFERROR("./images/"&amp;VLOOKUP(K61,ListesDeroulantes!L:N,2,FALSE),"")</f>
        <v/>
      </c>
      <c r="AN61" t="str">
        <f>IFERROR(VLOOKUP(L61,ListesDeroulantes!L:N,3,FALSE),"")</f>
        <v/>
      </c>
      <c r="AO61" s="31" t="str">
        <f>IFERROR("./images/"&amp;VLOOKUP(L61,ListesDeroulantes!L:N,2,FALSE),"")</f>
        <v/>
      </c>
      <c r="AP61" t="str">
        <f t="shared" si="49"/>
        <v xml:space="preserve">chocolate cake</v>
      </c>
      <c r="AQ61" t="str">
        <f>HMTL!B$20&amp;AB61&amp;IF(Y61&lt;&gt;"",HMTL!B$24&amp;Y61&amp;HMTL!B$26,"")&amp;IF(AA61&lt;&gt;"",HMTL!B$28&amp;AA61&amp;HMTL!B$26,"")&amp;HMTL!B$32&amp;HMTL!B$21&amp;AI61&amp;IF(AD61&lt;&gt;"",HMTL!B$24&amp;AD61&amp;HMTL!B$26,"")&amp;IF(AF61&lt;&gt;"",HMTL!B$28&amp;AF61&amp;HMTL!B$26,"")&amp;IF(AH61&lt;&gt;"",HMTL!B$30&amp;AH61&amp;HMTL!B$26,"")&amp;HMTL!B$32&amp;HMTL!B$22&amp;AP61&amp;IF(AK61&lt;&gt;"",HMTL!B$24&amp;AK61&amp;HMTL!B$26,"")&amp;IF(AM61&lt;&gt;"",HMTL!B$28&amp;AM61&amp;HMTL!B$26,"")&amp;IF(AO61&lt;&gt;"",HMTL!B$30&amp;AO61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1" s="31" t="str">
        <f>IF(A61&lt;&gt;"",W61&amp;AQ61&amp;HMTL!B$32&amp;HMTL!B$34,"")</f>
        <v xml:space="preserve">        &lt;!-- début d'un menu--&gt;
        &lt;div class="u-accordion-item"&gt;
          &lt;a class="u-accordion-link u-button-style u-palette-3-light-2 u-accordion-link-2" id="link-accordion-4c47"
            aria-controls="accordion-4c47" aria-selected="false"&gt;
            &lt;span class="u-accordion-link-text"&gt;24/6/2024&lt;/span&gt;&lt;span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1" s="32"/>
    </row>
    <row r="62" ht="14.25">
      <c r="A62" s="41">
        <v>45468</v>
      </c>
      <c r="B62" s="42">
        <f t="shared" si="40"/>
        <v>2</v>
      </c>
      <c r="C62" s="42" t="s">
        <v>96</v>
      </c>
      <c r="D62" s="42" t="s">
        <v>97</v>
      </c>
      <c r="E62" s="42"/>
      <c r="F62" s="43"/>
      <c r="G62" s="42" t="s">
        <v>98</v>
      </c>
      <c r="H62" s="43" t="s">
        <v>99</v>
      </c>
      <c r="I62" s="43"/>
      <c r="J62" s="43" t="s">
        <v>100</v>
      </c>
      <c r="K62" s="43"/>
      <c r="L62" s="43"/>
      <c r="N62">
        <f t="shared" si="41"/>
        <v>3</v>
      </c>
      <c r="O62" t="str">
        <f t="shared" si="42"/>
        <v>Tuesday</v>
      </c>
      <c r="P62" t="str">
        <f>VLOOKUP(DAY(A62),Paramètres!I$3:J$33,2,FALSE)</f>
        <v>25th</v>
      </c>
      <c r="Q62" t="str">
        <f>VLOOKUP(MONTH(A62),Paramètres!M$3:N$14,2,FALSE)</f>
        <v>June</v>
      </c>
      <c r="R62" t="str">
        <f t="shared" si="43"/>
        <v>25/6/2024</v>
      </c>
      <c r="S62" t="str">
        <f t="shared" si="44"/>
        <v xml:space="preserve">Today is Tuesday</v>
      </c>
      <c r="T62" s="31" t="str">
        <f t="shared" si="45"/>
        <v xml:space="preserve"> the 25th of June, 2024</v>
      </c>
      <c r="U62" t="str">
        <f>IF(C62="","",VLOOKUP(C62,ListesDeroulantes!A:B,2,FALSE)&amp;" menu")</f>
        <v xml:space="preserve">organic menu</v>
      </c>
      <c r="V62" t="str">
        <f t="shared" si="46"/>
        <v xml:space="preserve">Today, there is a organic menu:</v>
      </c>
      <c r="W62" t="str">
        <f>HMTL!B$10&amp;R62&amp;HMTL!B$12&amp;S62&amp;HMTL!B$14&amp;T62&amp;HMTL!B$16&amp;V62&amp;HMTL!B$18</f>
        <v xml:space="preserve">        &lt;!-- début d'un menu--&gt;
        &lt;div class="u-accordion-item"&gt;
          &lt;a class="u-accordion-link u-button-style u-palette-3-light-2 u-accordion-link-2" id="link-accordion-4c47"
            aria-controls="accordion-4c47" aria-selected="false"&gt;
            &lt;span class="u-accordion-link-text"&gt;25/6/2024&lt;/span&gt;&lt;span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2" s="31" t="str">
        <f>IFERROR(VLOOKUP(D62,ListesDeroulantes!C:E,3,FALSE),"")</f>
        <v xml:space="preserve">grated carrots</v>
      </c>
      <c r="Y62" s="31" t="str">
        <f>IFERROR("./images/"&amp;VLOOKUP(D62,ListesDeroulantes!C:E,2,FALSE),"")</f>
        <v>./images/carrots.png</v>
      </c>
      <c r="Z62" s="31" t="str">
        <f>IFERROR(VLOOKUP(E62,ListesDeroulantes!F:H,3,FALSE),"")</f>
        <v/>
      </c>
      <c r="AA62" s="31" t="str">
        <f>IFERROR("./images/"&amp;VLOOKUP(E62,ListesDeroulantes!F:H,2,FALSE),"")</f>
        <v/>
      </c>
      <c r="AB62" s="31" t="str">
        <f t="shared" si="47"/>
        <v xml:space="preserve">grated carrots</v>
      </c>
      <c r="AC62" t="str">
        <f>IFERROR(VLOOKUP(G62,ListesDeroulantes!I:K,3,FALSE),"")</f>
        <v>pasta</v>
      </c>
      <c r="AD62" t="str">
        <f>IFERROR("./images/"&amp;VLOOKUP(G62,ListesDeroulantes!I:K,2,FALSE),"")</f>
        <v>./images/pasta.png</v>
      </c>
      <c r="AE62" t="str">
        <f>IFERROR(VLOOKUP(H62,ListesDeroulantes!I:K,3,FALSE),"")</f>
        <v>lentils</v>
      </c>
      <c r="AF62" t="str">
        <f>IFERROR("./images/"&amp;VLOOKUP(H62,ListesDeroulantes!I:K,2,FALSE),"")</f>
        <v>./images/lentils.png</v>
      </c>
      <c r="AG62" t="str">
        <f>IFERROR(VLOOKUP(I62,ListesDeroulantes!I:K,3,FALSE),"")</f>
        <v/>
      </c>
      <c r="AH62" s="31" t="str">
        <f>IFERROR("./images/"&amp;VLOOKUP(I62,ListesDeroulantes!I:K,2,FALSE),"")</f>
        <v/>
      </c>
      <c r="AI62" t="str">
        <f t="shared" si="48"/>
        <v xml:space="preserve">pasta with lentils</v>
      </c>
      <c r="AJ62" t="str">
        <f>IFERROR(VLOOKUP(J62,ListesDeroulantes!L:N,3,FALSE),"")</f>
        <v xml:space="preserve">chocolate cake</v>
      </c>
      <c r="AK62" t="str">
        <f>IFERROR("./images/"&amp;VLOOKUP(J62,ListesDeroulantes!L:N,2,FALSE),"")</f>
        <v>./images/chocolatecake.png</v>
      </c>
      <c r="AL62" t="str">
        <f>IFERROR(VLOOKUP(K62,ListesDeroulantes!L:N,3,FALSE),"")</f>
        <v/>
      </c>
      <c r="AM62" t="str">
        <f>IFERROR("./images/"&amp;VLOOKUP(K62,ListesDeroulantes!L:N,2,FALSE),"")</f>
        <v/>
      </c>
      <c r="AN62" t="str">
        <f>IFERROR(VLOOKUP(L62,ListesDeroulantes!L:N,3,FALSE),"")</f>
        <v/>
      </c>
      <c r="AO62" s="31" t="str">
        <f>IFERROR("./images/"&amp;VLOOKUP(L62,ListesDeroulantes!L:N,2,FALSE),"")</f>
        <v/>
      </c>
      <c r="AP62" t="str">
        <f t="shared" si="49"/>
        <v xml:space="preserve">chocolate cake</v>
      </c>
      <c r="AQ62" t="str">
        <f>HMTL!B$20&amp;AB62&amp;IF(Y62&lt;&gt;"",HMTL!B$24&amp;Y62&amp;HMTL!B$26,"")&amp;IF(AA62&lt;&gt;"",HMTL!B$28&amp;AA62&amp;HMTL!B$26,"")&amp;HMTL!B$32&amp;HMTL!B$21&amp;AI62&amp;IF(AD62&lt;&gt;"",HMTL!B$24&amp;AD62&amp;HMTL!B$26,"")&amp;IF(AF62&lt;&gt;"",HMTL!B$28&amp;AF62&amp;HMTL!B$26,"")&amp;IF(AH62&lt;&gt;"",HMTL!B$30&amp;AH62&amp;HMTL!B$26,"")&amp;HMTL!B$32&amp;HMTL!B$22&amp;AP62&amp;IF(AK62&lt;&gt;"",HMTL!B$24&amp;AK62&amp;HMTL!B$26,"")&amp;IF(AM62&lt;&gt;"",HMTL!B$28&amp;AM62&amp;HMTL!B$26,"")&amp;IF(AO62&lt;&gt;"",HMTL!B$30&amp;AO62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2" s="31" t="str">
        <f>IF(A62&lt;&gt;"",W62&amp;AQ62&amp;HMTL!B$32&amp;HMTL!B$34,"")</f>
        <v xml:space="preserve">        &lt;!-- début d'un menu--&gt;
        &lt;div class="u-accordion-item"&gt;
          &lt;a class="u-accordion-link u-button-style u-palette-3-light-2 u-accordion-link-2" id="link-accordion-4c47"
            aria-controls="accordion-4c47" aria-selected="false"&gt;
            &lt;span class="u-accordion-link-text"&gt;25/6/2024&lt;/span&gt;&lt;span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2" s="32"/>
    </row>
    <row r="63" ht="14.25">
      <c r="A63" s="41">
        <v>45469</v>
      </c>
      <c r="B63" s="42">
        <f t="shared" si="40"/>
        <v>3</v>
      </c>
      <c r="C63" s="42" t="s">
        <v>96</v>
      </c>
      <c r="D63" s="42" t="s">
        <v>97</v>
      </c>
      <c r="E63" s="42"/>
      <c r="F63" s="43"/>
      <c r="G63" s="42" t="s">
        <v>98</v>
      </c>
      <c r="H63" s="43" t="s">
        <v>99</v>
      </c>
      <c r="I63" s="43"/>
      <c r="J63" s="43" t="s">
        <v>100</v>
      </c>
      <c r="K63" s="43"/>
      <c r="L63" s="43"/>
      <c r="N63">
        <f t="shared" si="41"/>
        <v>4</v>
      </c>
      <c r="O63" t="str">
        <f t="shared" si="42"/>
        <v>Wednesday</v>
      </c>
      <c r="P63" t="str">
        <f>VLOOKUP(DAY(A63),Paramètres!I$3:J$33,2,FALSE)</f>
        <v>26th</v>
      </c>
      <c r="Q63" t="str">
        <f>VLOOKUP(MONTH(A63),Paramètres!M$3:N$14,2,FALSE)</f>
        <v>June</v>
      </c>
      <c r="R63" t="str">
        <f t="shared" si="43"/>
        <v>26/6/2024</v>
      </c>
      <c r="S63" t="str">
        <f t="shared" si="44"/>
        <v xml:space="preserve">Today is Wednesday</v>
      </c>
      <c r="T63" s="31" t="str">
        <f t="shared" si="45"/>
        <v xml:space="preserve"> the 26th of June, 2024</v>
      </c>
      <c r="U63" t="str">
        <f>IF(C63="","",VLOOKUP(C63,ListesDeroulantes!A:B,2,FALSE)&amp;" menu")</f>
        <v xml:space="preserve">organic menu</v>
      </c>
      <c r="V63" t="str">
        <f t="shared" si="46"/>
        <v xml:space="preserve">Today, there is a organic menu:</v>
      </c>
      <c r="W63" t="str">
        <f>HMTL!B$10&amp;R63&amp;HMTL!B$12&amp;S63&amp;HMTL!B$14&amp;T63&amp;HMTL!B$16&amp;V63&amp;HMTL!B$18</f>
        <v xml:space="preserve">        &lt;!-- début d'un menu--&gt;
        &lt;div class="u-accordion-item"&gt;
          &lt;a class="u-accordion-link u-button-style u-palette-3-light-2 u-accordion-link-2" id="link-accordion-4c47"
            aria-controls="accordion-4c47" aria-selected="false"&gt;
            &lt;span class="u-accordion-link-text"&gt;26/6/2024&lt;/span&gt;&lt;span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3" s="31" t="str">
        <f>IFERROR(VLOOKUP(D63,ListesDeroulantes!C:E,3,FALSE),"")</f>
        <v xml:space="preserve">grated carrots</v>
      </c>
      <c r="Y63" s="31" t="str">
        <f>IFERROR("./images/"&amp;VLOOKUP(D63,ListesDeroulantes!C:E,2,FALSE),"")</f>
        <v>./images/carrots.png</v>
      </c>
      <c r="Z63" s="31" t="str">
        <f>IFERROR(VLOOKUP(E63,ListesDeroulantes!F:H,3,FALSE),"")</f>
        <v/>
      </c>
      <c r="AA63" s="31" t="str">
        <f>IFERROR("./images/"&amp;VLOOKUP(E63,ListesDeroulantes!F:H,2,FALSE),"")</f>
        <v/>
      </c>
      <c r="AB63" s="31" t="str">
        <f t="shared" si="47"/>
        <v xml:space="preserve">grated carrots</v>
      </c>
      <c r="AC63" t="str">
        <f>IFERROR(VLOOKUP(G63,ListesDeroulantes!I:K,3,FALSE),"")</f>
        <v>pasta</v>
      </c>
      <c r="AD63" t="str">
        <f>IFERROR("./images/"&amp;VLOOKUP(G63,ListesDeroulantes!I:K,2,FALSE),"")</f>
        <v>./images/pasta.png</v>
      </c>
      <c r="AE63" t="str">
        <f>IFERROR(VLOOKUP(H63,ListesDeroulantes!I:K,3,FALSE),"")</f>
        <v>lentils</v>
      </c>
      <c r="AF63" t="str">
        <f>IFERROR("./images/"&amp;VLOOKUP(H63,ListesDeroulantes!I:K,2,FALSE),"")</f>
        <v>./images/lentils.png</v>
      </c>
      <c r="AG63" t="str">
        <f>IFERROR(VLOOKUP(I63,ListesDeroulantes!I:K,3,FALSE),"")</f>
        <v/>
      </c>
      <c r="AH63" s="31" t="str">
        <f>IFERROR("./images/"&amp;VLOOKUP(I63,ListesDeroulantes!I:K,2,FALSE),"")</f>
        <v/>
      </c>
      <c r="AI63" t="str">
        <f t="shared" si="48"/>
        <v xml:space="preserve">pasta with lentils</v>
      </c>
      <c r="AJ63" t="str">
        <f>IFERROR(VLOOKUP(J63,ListesDeroulantes!L:N,3,FALSE),"")</f>
        <v xml:space="preserve">chocolate cake</v>
      </c>
      <c r="AK63" t="str">
        <f>IFERROR("./images/"&amp;VLOOKUP(J63,ListesDeroulantes!L:N,2,FALSE),"")</f>
        <v>./images/chocolatecake.png</v>
      </c>
      <c r="AL63" t="str">
        <f>IFERROR(VLOOKUP(K63,ListesDeroulantes!L:N,3,FALSE),"")</f>
        <v/>
      </c>
      <c r="AM63" t="str">
        <f>IFERROR("./images/"&amp;VLOOKUP(K63,ListesDeroulantes!L:N,2,FALSE),"")</f>
        <v/>
      </c>
      <c r="AN63" t="str">
        <f>IFERROR(VLOOKUP(L63,ListesDeroulantes!L:N,3,FALSE),"")</f>
        <v/>
      </c>
      <c r="AO63" s="31" t="str">
        <f>IFERROR("./images/"&amp;VLOOKUP(L63,ListesDeroulantes!L:N,2,FALSE),"")</f>
        <v/>
      </c>
      <c r="AP63" t="str">
        <f t="shared" si="49"/>
        <v xml:space="preserve">chocolate cake</v>
      </c>
      <c r="AQ63" t="str">
        <f>HMTL!B$20&amp;AB63&amp;IF(Y63&lt;&gt;"",HMTL!B$24&amp;Y63&amp;HMTL!B$26,"")&amp;IF(AA63&lt;&gt;"",HMTL!B$28&amp;AA63&amp;HMTL!B$26,"")&amp;HMTL!B$32&amp;HMTL!B$21&amp;AI63&amp;IF(AD63&lt;&gt;"",HMTL!B$24&amp;AD63&amp;HMTL!B$26,"")&amp;IF(AF63&lt;&gt;"",HMTL!B$28&amp;AF63&amp;HMTL!B$26,"")&amp;IF(AH63&lt;&gt;"",HMTL!B$30&amp;AH63&amp;HMTL!B$26,"")&amp;HMTL!B$32&amp;HMTL!B$22&amp;AP63&amp;IF(AK63&lt;&gt;"",HMTL!B$24&amp;AK63&amp;HMTL!B$26,"")&amp;IF(AM63&lt;&gt;"",HMTL!B$28&amp;AM63&amp;HMTL!B$26,"")&amp;IF(AO63&lt;&gt;"",HMTL!B$30&amp;AO63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3" s="31" t="str">
        <f>IF(A63&lt;&gt;"",W63&amp;AQ63&amp;HMTL!B$32&amp;HMTL!B$34,"")</f>
        <v xml:space="preserve">        &lt;!-- début d'un menu--&gt;
        &lt;div class="u-accordion-item"&gt;
          &lt;a class="u-accordion-link u-button-style u-palette-3-light-2 u-accordion-link-2" id="link-accordion-4c47"
            aria-controls="accordion-4c47" aria-selected="false"&gt;
            &lt;span class="u-accordion-link-text"&gt;26/6/2024&lt;/span&gt;&lt;span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3" s="32"/>
    </row>
    <row r="64" ht="14.25">
      <c r="A64" s="41">
        <v>45470</v>
      </c>
      <c r="B64" s="42">
        <f t="shared" si="40"/>
        <v>4</v>
      </c>
      <c r="C64" s="42" t="s">
        <v>96</v>
      </c>
      <c r="D64" s="42" t="s">
        <v>97</v>
      </c>
      <c r="E64" s="42"/>
      <c r="F64" s="43"/>
      <c r="G64" s="42" t="s">
        <v>98</v>
      </c>
      <c r="H64" s="43" t="s">
        <v>99</v>
      </c>
      <c r="I64" s="43"/>
      <c r="J64" s="43" t="s">
        <v>100</v>
      </c>
      <c r="K64" s="43"/>
      <c r="L64" s="43"/>
      <c r="N64">
        <f t="shared" si="41"/>
        <v>5</v>
      </c>
      <c r="O64" t="str">
        <f t="shared" si="42"/>
        <v>Thursday</v>
      </c>
      <c r="P64" t="str">
        <f>VLOOKUP(DAY(A64),Paramètres!I$3:J$33,2,FALSE)</f>
        <v>27th</v>
      </c>
      <c r="Q64" t="str">
        <f>VLOOKUP(MONTH(A64),Paramètres!M$3:N$14,2,FALSE)</f>
        <v>June</v>
      </c>
      <c r="R64" t="str">
        <f t="shared" si="43"/>
        <v>27/6/2024</v>
      </c>
      <c r="S64" t="str">
        <f t="shared" si="44"/>
        <v xml:space="preserve">Today is Thursday</v>
      </c>
      <c r="T64" s="31" t="str">
        <f t="shared" si="45"/>
        <v xml:space="preserve"> the 27th of June, 2024</v>
      </c>
      <c r="U64" t="str">
        <f>IF(C64="","",VLOOKUP(C64,ListesDeroulantes!A:B,2,FALSE)&amp;" menu")</f>
        <v xml:space="preserve">organic menu</v>
      </c>
      <c r="V64" t="str">
        <f t="shared" si="46"/>
        <v xml:space="preserve">Today, there is a organic menu:</v>
      </c>
      <c r="W64" t="str">
        <f>HMTL!B$10&amp;R64&amp;HMTL!B$12&amp;S64&amp;HMTL!B$14&amp;T64&amp;HMTL!B$16&amp;V64&amp;HMTL!B$18</f>
        <v xml:space="preserve">        &lt;!-- début d'un menu--&gt;
        &lt;div class="u-accordion-item"&gt;
          &lt;a class="u-accordion-link u-button-style u-palette-3-light-2 u-accordion-link-2" id="link-accordion-4c47"
            aria-controls="accordion-4c47" aria-selected="false"&gt;
            &lt;span class="u-accordion-link-text"&gt;27/6/2024&lt;/span&gt;&lt;span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4" s="31" t="str">
        <f>IFERROR(VLOOKUP(D64,ListesDeroulantes!C:E,3,FALSE),"")</f>
        <v xml:space="preserve">grated carrots</v>
      </c>
      <c r="Y64" s="31" t="str">
        <f>IFERROR("./images/"&amp;VLOOKUP(D64,ListesDeroulantes!C:E,2,FALSE),"")</f>
        <v>./images/carrots.png</v>
      </c>
      <c r="Z64" s="31" t="str">
        <f>IFERROR(VLOOKUP(E64,ListesDeroulantes!F:H,3,FALSE),"")</f>
        <v/>
      </c>
      <c r="AA64" s="31" t="str">
        <f>IFERROR("./images/"&amp;VLOOKUP(E64,ListesDeroulantes!F:H,2,FALSE),"")</f>
        <v/>
      </c>
      <c r="AB64" s="31" t="str">
        <f t="shared" si="47"/>
        <v xml:space="preserve">grated carrots</v>
      </c>
      <c r="AC64" t="str">
        <f>IFERROR(VLOOKUP(G64,ListesDeroulantes!I:K,3,FALSE),"")</f>
        <v>pasta</v>
      </c>
      <c r="AD64" t="str">
        <f>IFERROR("./images/"&amp;VLOOKUP(G64,ListesDeroulantes!I:K,2,FALSE),"")</f>
        <v>./images/pasta.png</v>
      </c>
      <c r="AE64" t="str">
        <f>IFERROR(VLOOKUP(H64,ListesDeroulantes!I:K,3,FALSE),"")</f>
        <v>lentils</v>
      </c>
      <c r="AF64" t="str">
        <f>IFERROR("./images/"&amp;VLOOKUP(H64,ListesDeroulantes!I:K,2,FALSE),"")</f>
        <v>./images/lentils.png</v>
      </c>
      <c r="AG64" t="str">
        <f>IFERROR(VLOOKUP(I64,ListesDeroulantes!I:K,3,FALSE),"")</f>
        <v/>
      </c>
      <c r="AH64" s="31" t="str">
        <f>IFERROR("./images/"&amp;VLOOKUP(I64,ListesDeroulantes!I:K,2,FALSE),"")</f>
        <v/>
      </c>
      <c r="AI64" t="str">
        <f t="shared" si="48"/>
        <v xml:space="preserve">pasta with lentils</v>
      </c>
      <c r="AJ64" t="str">
        <f>IFERROR(VLOOKUP(J64,ListesDeroulantes!L:N,3,FALSE),"")</f>
        <v xml:space="preserve">chocolate cake</v>
      </c>
      <c r="AK64" t="str">
        <f>IFERROR("./images/"&amp;VLOOKUP(J64,ListesDeroulantes!L:N,2,FALSE),"")</f>
        <v>./images/chocolatecake.png</v>
      </c>
      <c r="AL64" t="str">
        <f>IFERROR(VLOOKUP(K64,ListesDeroulantes!L:N,3,FALSE),"")</f>
        <v/>
      </c>
      <c r="AM64" t="str">
        <f>IFERROR("./images/"&amp;VLOOKUP(K64,ListesDeroulantes!L:N,2,FALSE),"")</f>
        <v/>
      </c>
      <c r="AN64" t="str">
        <f>IFERROR(VLOOKUP(L64,ListesDeroulantes!L:N,3,FALSE),"")</f>
        <v/>
      </c>
      <c r="AO64" s="31" t="str">
        <f>IFERROR("./images/"&amp;VLOOKUP(L64,ListesDeroulantes!L:N,2,FALSE),"")</f>
        <v/>
      </c>
      <c r="AP64" t="str">
        <f t="shared" si="49"/>
        <v xml:space="preserve">chocolate cake</v>
      </c>
      <c r="AQ64" t="str">
        <f>HMTL!B$20&amp;AB64&amp;IF(Y64&lt;&gt;"",HMTL!B$24&amp;Y64&amp;HMTL!B$26,"")&amp;IF(AA64&lt;&gt;"",HMTL!B$28&amp;AA64&amp;HMTL!B$26,"")&amp;HMTL!B$32&amp;HMTL!B$21&amp;AI64&amp;IF(AD64&lt;&gt;"",HMTL!B$24&amp;AD64&amp;HMTL!B$26,"")&amp;IF(AF64&lt;&gt;"",HMTL!B$28&amp;AF64&amp;HMTL!B$26,"")&amp;IF(AH64&lt;&gt;"",HMTL!B$30&amp;AH64&amp;HMTL!B$26,"")&amp;HMTL!B$32&amp;HMTL!B$22&amp;AP64&amp;IF(AK64&lt;&gt;"",HMTL!B$24&amp;AK64&amp;HMTL!B$26,"")&amp;IF(AM64&lt;&gt;"",HMTL!B$28&amp;AM64&amp;HMTL!B$26,"")&amp;IF(AO64&lt;&gt;"",HMTL!B$30&amp;AO64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4" s="31" t="str">
        <f>IF(A64&lt;&gt;"",W64&amp;AQ64&amp;HMTL!B$32&amp;HMTL!B$34,"")</f>
        <v xml:space="preserve">        &lt;!-- début d'un menu--&gt;
        &lt;div class="u-accordion-item"&gt;
          &lt;a class="u-accordion-link u-button-style u-palette-3-light-2 u-accordion-link-2" id="link-accordion-4c47"
            aria-controls="accordion-4c47" aria-selected="false"&gt;
            &lt;span class="u-accordion-link-text"&gt;27/6/2024&lt;/span&gt;&lt;span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4" s="32"/>
    </row>
    <row r="65" ht="14.25">
      <c r="A65" s="41">
        <v>45471</v>
      </c>
      <c r="B65" s="42">
        <f t="shared" si="40"/>
        <v>5</v>
      </c>
      <c r="C65" s="42" t="s">
        <v>96</v>
      </c>
      <c r="D65" s="42" t="s">
        <v>97</v>
      </c>
      <c r="E65" s="42"/>
      <c r="F65" s="43"/>
      <c r="G65" s="42" t="s">
        <v>98</v>
      </c>
      <c r="H65" s="43" t="s">
        <v>99</v>
      </c>
      <c r="I65" s="43"/>
      <c r="J65" s="43" t="s">
        <v>100</v>
      </c>
      <c r="K65" s="43"/>
      <c r="L65" s="43"/>
      <c r="N65">
        <f t="shared" si="41"/>
        <v>6</v>
      </c>
      <c r="O65" t="str">
        <f t="shared" si="42"/>
        <v>Friday</v>
      </c>
      <c r="P65" t="str">
        <f>VLOOKUP(DAY(A65),Paramètres!I$3:J$33,2,FALSE)</f>
        <v>28th</v>
      </c>
      <c r="Q65" t="str">
        <f>VLOOKUP(MONTH(A65),Paramètres!M$3:N$14,2,FALSE)</f>
        <v>June</v>
      </c>
      <c r="R65" t="str">
        <f t="shared" si="43"/>
        <v>28/6/2024</v>
      </c>
      <c r="S65" t="str">
        <f t="shared" si="44"/>
        <v xml:space="preserve">Today is Friday</v>
      </c>
      <c r="T65" s="31" t="str">
        <f t="shared" si="45"/>
        <v xml:space="preserve"> the 28th of June, 2024</v>
      </c>
      <c r="U65" t="str">
        <f>IF(C65="","",VLOOKUP(C65,ListesDeroulantes!A:B,2,FALSE)&amp;" menu")</f>
        <v xml:space="preserve">organic menu</v>
      </c>
      <c r="V65" t="str">
        <f t="shared" si="46"/>
        <v xml:space="preserve">Today, there is a organic menu:</v>
      </c>
      <c r="W65" t="str">
        <f>HMTL!B$10&amp;R65&amp;HMTL!B$12&amp;S65&amp;HMTL!B$14&amp;T65&amp;HMTL!B$16&amp;V65&amp;HMTL!B$18</f>
        <v xml:space="preserve">        &lt;!-- début d'un menu--&gt;
        &lt;div class="u-accordion-item"&gt;
          &lt;a class="u-accordion-link u-button-style u-palette-3-light-2 u-accordion-link-2" id="link-accordion-4c47"
            aria-controls="accordion-4c47" aria-selected="false"&gt;
            &lt;span class="u-accordion-link-text"&gt;28/6/2024&lt;/span&gt;&lt;span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5" s="31" t="str">
        <f>IFERROR(VLOOKUP(D65,ListesDeroulantes!C:E,3,FALSE),"")</f>
        <v xml:space="preserve">grated carrots</v>
      </c>
      <c r="Y65" s="31" t="str">
        <f>IFERROR("./images/"&amp;VLOOKUP(D65,ListesDeroulantes!C:E,2,FALSE),"")</f>
        <v>./images/carrots.png</v>
      </c>
      <c r="Z65" s="31" t="str">
        <f>IFERROR(VLOOKUP(E65,ListesDeroulantes!F:H,3,FALSE),"")</f>
        <v/>
      </c>
      <c r="AA65" s="31" t="str">
        <f>IFERROR("./images/"&amp;VLOOKUP(E65,ListesDeroulantes!F:H,2,FALSE),"")</f>
        <v/>
      </c>
      <c r="AB65" s="31" t="str">
        <f t="shared" si="47"/>
        <v xml:space="preserve">grated carrots</v>
      </c>
      <c r="AC65" t="str">
        <f>IFERROR(VLOOKUP(G65,ListesDeroulantes!I:K,3,FALSE),"")</f>
        <v>pasta</v>
      </c>
      <c r="AD65" t="str">
        <f>IFERROR("./images/"&amp;VLOOKUP(G65,ListesDeroulantes!I:K,2,FALSE),"")</f>
        <v>./images/pasta.png</v>
      </c>
      <c r="AE65" t="str">
        <f>IFERROR(VLOOKUP(H65,ListesDeroulantes!I:K,3,FALSE),"")</f>
        <v>lentils</v>
      </c>
      <c r="AF65" t="str">
        <f>IFERROR("./images/"&amp;VLOOKUP(H65,ListesDeroulantes!I:K,2,FALSE),"")</f>
        <v>./images/lentils.png</v>
      </c>
      <c r="AG65" t="str">
        <f>IFERROR(VLOOKUP(I65,ListesDeroulantes!I:K,3,FALSE),"")</f>
        <v/>
      </c>
      <c r="AH65" s="31" t="str">
        <f>IFERROR("./images/"&amp;VLOOKUP(I65,ListesDeroulantes!I:K,2,FALSE),"")</f>
        <v/>
      </c>
      <c r="AI65" t="str">
        <f t="shared" si="48"/>
        <v xml:space="preserve">pasta with lentils</v>
      </c>
      <c r="AJ65" t="str">
        <f>IFERROR(VLOOKUP(J65,ListesDeroulantes!L:N,3,FALSE),"")</f>
        <v xml:space="preserve">chocolate cake</v>
      </c>
      <c r="AK65" t="str">
        <f>IFERROR("./images/"&amp;VLOOKUP(J65,ListesDeroulantes!L:N,2,FALSE),"")</f>
        <v>./images/chocolatecake.png</v>
      </c>
      <c r="AL65" t="str">
        <f>IFERROR(VLOOKUP(K65,ListesDeroulantes!L:N,3,FALSE),"")</f>
        <v/>
      </c>
      <c r="AM65" t="str">
        <f>IFERROR("./images/"&amp;VLOOKUP(K65,ListesDeroulantes!L:N,2,FALSE),"")</f>
        <v/>
      </c>
      <c r="AN65" t="str">
        <f>IFERROR(VLOOKUP(L65,ListesDeroulantes!L:N,3,FALSE),"")</f>
        <v/>
      </c>
      <c r="AO65" s="31" t="str">
        <f>IFERROR("./images/"&amp;VLOOKUP(L65,ListesDeroulantes!L:N,2,FALSE),"")</f>
        <v/>
      </c>
      <c r="AP65" t="str">
        <f t="shared" si="49"/>
        <v xml:space="preserve">chocolate cake</v>
      </c>
      <c r="AQ65" t="str">
        <f>HMTL!B$20&amp;AB65&amp;IF(Y65&lt;&gt;"",HMTL!B$24&amp;Y65&amp;HMTL!B$26,"")&amp;IF(AA65&lt;&gt;"",HMTL!B$28&amp;AA65&amp;HMTL!B$26,"")&amp;HMTL!B$32&amp;HMTL!B$21&amp;AI65&amp;IF(AD65&lt;&gt;"",HMTL!B$24&amp;AD65&amp;HMTL!B$26,"")&amp;IF(AF65&lt;&gt;"",HMTL!B$28&amp;AF65&amp;HMTL!B$26,"")&amp;IF(AH65&lt;&gt;"",HMTL!B$30&amp;AH65&amp;HMTL!B$26,"")&amp;HMTL!B$32&amp;HMTL!B$22&amp;AP65&amp;IF(AK65&lt;&gt;"",HMTL!B$24&amp;AK65&amp;HMTL!B$26,"")&amp;IF(AM65&lt;&gt;"",HMTL!B$28&amp;AM65&amp;HMTL!B$26,"")&amp;IF(AO65&lt;&gt;"",HMTL!B$30&amp;AO65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5" s="31" t="str">
        <f>IF(A65&lt;&gt;"",W65&amp;AQ65&amp;HMTL!B$32&amp;HMTL!B$34,"")</f>
        <v xml:space="preserve">        &lt;!-- début d'un menu--&gt;
        &lt;div class="u-accordion-item"&gt;
          &lt;a class="u-accordion-link u-button-style u-palette-3-light-2 u-accordion-link-2" id="link-accordion-4c47"
            aria-controls="accordion-4c47" aria-selected="false"&gt;
            &lt;span class="u-accordion-link-text"&gt;28/6/2024&lt;/span&gt;&lt;span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5" s="32"/>
    </row>
    <row r="66" ht="14.25">
      <c r="A66" s="41">
        <v>45472</v>
      </c>
      <c r="B66" s="42">
        <f t="shared" si="40"/>
        <v>6</v>
      </c>
      <c r="C66" s="42" t="s">
        <v>96</v>
      </c>
      <c r="D66" s="42" t="s">
        <v>97</v>
      </c>
      <c r="E66" s="42"/>
      <c r="F66" s="43"/>
      <c r="G66" s="42" t="s">
        <v>98</v>
      </c>
      <c r="H66" s="43" t="s">
        <v>99</v>
      </c>
      <c r="I66" s="43"/>
      <c r="J66" s="43" t="s">
        <v>100</v>
      </c>
      <c r="K66" s="43"/>
      <c r="L66" s="43"/>
      <c r="N66">
        <f t="shared" si="41"/>
        <v>7</v>
      </c>
      <c r="O66" t="str">
        <f t="shared" si="42"/>
        <v>Saturday</v>
      </c>
      <c r="P66" t="str">
        <f>VLOOKUP(DAY(A66),Paramètres!I$3:J$33,2,FALSE)</f>
        <v>29th</v>
      </c>
      <c r="Q66" t="str">
        <f>VLOOKUP(MONTH(A66),Paramètres!M$3:N$14,2,FALSE)</f>
        <v>June</v>
      </c>
      <c r="R66" t="str">
        <f t="shared" si="43"/>
        <v>29/6/2024</v>
      </c>
      <c r="S66" t="str">
        <f t="shared" si="44"/>
        <v xml:space="preserve">Today is Saturday</v>
      </c>
      <c r="T66" s="31" t="str">
        <f t="shared" si="45"/>
        <v xml:space="preserve"> the 29th of June, 2024</v>
      </c>
      <c r="U66" t="str">
        <f>IF(C66="","",VLOOKUP(C66,ListesDeroulantes!A:B,2,FALSE)&amp;" menu")</f>
        <v xml:space="preserve">organic menu</v>
      </c>
      <c r="V66" t="str">
        <f t="shared" si="46"/>
        <v xml:space="preserve">Today, there is a organic menu:</v>
      </c>
      <c r="W66" t="str">
        <f>HMTL!B$10&amp;R66&amp;HMTL!B$12&amp;S66&amp;HMTL!B$14&amp;T66&amp;HMTL!B$16&amp;V66&amp;HMTL!B$18</f>
        <v xml:space="preserve">        &lt;!-- début d'un menu--&gt;
        &lt;div class="u-accordion-item"&gt;
          &lt;a class="u-accordion-link u-button-style u-palette-3-light-2 u-accordion-link-2" id="link-accordion-4c47"
            aria-controls="accordion-4c47" aria-selected="false"&gt;
            &lt;span class="u-accordion-link-text"&gt;29/6/2024&lt;/span&gt;&lt;span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6" s="31" t="str">
        <f>IFERROR(VLOOKUP(D66,ListesDeroulantes!C:E,3,FALSE),"")</f>
        <v xml:space="preserve">grated carrots</v>
      </c>
      <c r="Y66" s="31" t="str">
        <f>IFERROR("./images/"&amp;VLOOKUP(D66,ListesDeroulantes!C:E,2,FALSE),"")</f>
        <v>./images/carrots.png</v>
      </c>
      <c r="Z66" s="31" t="str">
        <f>IFERROR(VLOOKUP(E66,ListesDeroulantes!F:H,3,FALSE),"")</f>
        <v/>
      </c>
      <c r="AA66" s="31" t="str">
        <f>IFERROR("./images/"&amp;VLOOKUP(E66,ListesDeroulantes!F:H,2,FALSE),"")</f>
        <v/>
      </c>
      <c r="AB66" s="31" t="str">
        <f t="shared" si="47"/>
        <v xml:space="preserve">grated carrots</v>
      </c>
      <c r="AC66" t="str">
        <f>IFERROR(VLOOKUP(G66,ListesDeroulantes!I:K,3,FALSE),"")</f>
        <v>pasta</v>
      </c>
      <c r="AD66" t="str">
        <f>IFERROR("./images/"&amp;VLOOKUP(G66,ListesDeroulantes!I:K,2,FALSE),"")</f>
        <v>./images/pasta.png</v>
      </c>
      <c r="AE66" t="str">
        <f>IFERROR(VLOOKUP(H66,ListesDeroulantes!I:K,3,FALSE),"")</f>
        <v>lentils</v>
      </c>
      <c r="AF66" t="str">
        <f>IFERROR("./images/"&amp;VLOOKUP(H66,ListesDeroulantes!I:K,2,FALSE),"")</f>
        <v>./images/lentils.png</v>
      </c>
      <c r="AG66" t="str">
        <f>IFERROR(VLOOKUP(I66,ListesDeroulantes!I:K,3,FALSE),"")</f>
        <v/>
      </c>
      <c r="AH66" s="31" t="str">
        <f>IFERROR("./images/"&amp;VLOOKUP(I66,ListesDeroulantes!I:K,2,FALSE),"")</f>
        <v/>
      </c>
      <c r="AI66" t="str">
        <f t="shared" si="48"/>
        <v xml:space="preserve">pasta with lentils</v>
      </c>
      <c r="AJ66" t="str">
        <f>IFERROR(VLOOKUP(J66,ListesDeroulantes!L:N,3,FALSE),"")</f>
        <v xml:space="preserve">chocolate cake</v>
      </c>
      <c r="AK66" t="str">
        <f>IFERROR("./images/"&amp;VLOOKUP(J66,ListesDeroulantes!L:N,2,FALSE),"")</f>
        <v>./images/chocolatecake.png</v>
      </c>
      <c r="AL66" t="str">
        <f>IFERROR(VLOOKUP(K66,ListesDeroulantes!L:N,3,FALSE),"")</f>
        <v/>
      </c>
      <c r="AM66" t="str">
        <f>IFERROR("./images/"&amp;VLOOKUP(K66,ListesDeroulantes!L:N,2,FALSE),"")</f>
        <v/>
      </c>
      <c r="AN66" t="str">
        <f>IFERROR(VLOOKUP(L66,ListesDeroulantes!L:N,3,FALSE),"")</f>
        <v/>
      </c>
      <c r="AO66" s="31" t="str">
        <f>IFERROR("./images/"&amp;VLOOKUP(L66,ListesDeroulantes!L:N,2,FALSE),"")</f>
        <v/>
      </c>
      <c r="AP66" t="str">
        <f t="shared" si="49"/>
        <v xml:space="preserve">chocolate cake</v>
      </c>
      <c r="AQ66" t="str">
        <f>HMTL!B$20&amp;AB66&amp;IF(Y66&lt;&gt;"",HMTL!B$24&amp;Y66&amp;HMTL!B$26,"")&amp;IF(AA66&lt;&gt;"",HMTL!B$28&amp;AA66&amp;HMTL!B$26,"")&amp;HMTL!B$32&amp;HMTL!B$21&amp;AI66&amp;IF(AD66&lt;&gt;"",HMTL!B$24&amp;AD66&amp;HMTL!B$26,"")&amp;IF(AF66&lt;&gt;"",HMTL!B$28&amp;AF66&amp;HMTL!B$26,"")&amp;IF(AH66&lt;&gt;"",HMTL!B$30&amp;AH66&amp;HMTL!B$26,"")&amp;HMTL!B$32&amp;HMTL!B$22&amp;AP66&amp;IF(AK66&lt;&gt;"",HMTL!B$24&amp;AK66&amp;HMTL!B$26,"")&amp;IF(AM66&lt;&gt;"",HMTL!B$28&amp;AM66&amp;HMTL!B$26,"")&amp;IF(AO66&lt;&gt;"",HMTL!B$30&amp;AO66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6" s="31" t="str">
        <f>IF(A66&lt;&gt;"",W66&amp;AQ66&amp;HMTL!B$32&amp;HMTL!B$34,"")</f>
        <v xml:space="preserve">        &lt;!-- début d'un menu--&gt;
        &lt;div class="u-accordion-item"&gt;
          &lt;a class="u-accordion-link u-button-style u-palette-3-light-2 u-accordion-link-2" id="link-accordion-4c47"
            aria-controls="accordion-4c47" aria-selected="false"&gt;
            &lt;span class="u-accordion-link-text"&gt;29/6/2024&lt;/span&gt;&lt;span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6" s="32"/>
    </row>
    <row r="67" ht="14.25">
      <c r="A67" s="41">
        <v>45473</v>
      </c>
      <c r="B67" s="42">
        <f t="shared" si="40"/>
        <v>7</v>
      </c>
      <c r="C67" s="42" t="s">
        <v>96</v>
      </c>
      <c r="D67" s="42" t="s">
        <v>97</v>
      </c>
      <c r="E67" s="42"/>
      <c r="F67" s="43"/>
      <c r="G67" s="42" t="s">
        <v>98</v>
      </c>
      <c r="H67" s="43" t="s">
        <v>99</v>
      </c>
      <c r="I67" s="43"/>
      <c r="J67" s="43" t="s">
        <v>100</v>
      </c>
      <c r="K67" s="43"/>
      <c r="L67" s="43"/>
      <c r="N67">
        <f t="shared" si="41"/>
        <v>1</v>
      </c>
      <c r="O67" t="str">
        <f t="shared" si="42"/>
        <v>Sunday</v>
      </c>
      <c r="P67" t="str">
        <f>VLOOKUP(DAY(A67),Paramètres!I$3:J$33,2,FALSE)</f>
        <v>30th</v>
      </c>
      <c r="Q67" t="str">
        <f>VLOOKUP(MONTH(A67),Paramètres!M$3:N$14,2,FALSE)</f>
        <v>June</v>
      </c>
      <c r="R67" t="str">
        <f t="shared" si="43"/>
        <v>30/6/2024</v>
      </c>
      <c r="S67" t="str">
        <f t="shared" si="44"/>
        <v xml:space="preserve">Today is Sunday</v>
      </c>
      <c r="T67" s="31" t="str">
        <f t="shared" si="45"/>
        <v xml:space="preserve"> the 30th of June, 2024</v>
      </c>
      <c r="U67" t="str">
        <f>IF(C67="","",VLOOKUP(C67,ListesDeroulantes!A:B,2,FALSE)&amp;" menu")</f>
        <v xml:space="preserve">organic menu</v>
      </c>
      <c r="V67" t="str">
        <f t="shared" si="46"/>
        <v xml:space="preserve">Today, there is a organic menu:</v>
      </c>
      <c r="W67" t="str">
        <f>HMTL!B$10&amp;R67&amp;HMTL!B$12&amp;S67&amp;HMTL!B$14&amp;T67&amp;HMTL!B$16&amp;V67&amp;HMTL!B$18</f>
        <v xml:space="preserve">        &lt;!-- début d'un menu--&gt;
        &lt;div class="u-accordion-item"&gt;
          &lt;a class="u-accordion-link u-button-style u-palette-3-light-2 u-accordion-link-2" id="link-accordion-4c47"
            aria-controls="accordion-4c47" aria-selected="false"&gt;
            &lt;span class="u-accordion-link-text"&gt;30/6/2024&lt;/span&gt;&lt;span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30th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7" s="31" t="str">
        <f>IFERROR(VLOOKUP(D67,ListesDeroulantes!C:E,3,FALSE),"")</f>
        <v xml:space="preserve">grated carrots</v>
      </c>
      <c r="Y67" s="31" t="str">
        <f>IFERROR("./images/"&amp;VLOOKUP(D67,ListesDeroulantes!C:E,2,FALSE),"")</f>
        <v>./images/carrots.png</v>
      </c>
      <c r="Z67" s="31" t="str">
        <f>IFERROR(VLOOKUP(E67,ListesDeroulantes!F:H,3,FALSE),"")</f>
        <v/>
      </c>
      <c r="AA67" s="31" t="str">
        <f>IFERROR("./images/"&amp;VLOOKUP(E67,ListesDeroulantes!F:H,2,FALSE),"")</f>
        <v/>
      </c>
      <c r="AB67" s="31" t="str">
        <f t="shared" si="47"/>
        <v xml:space="preserve">grated carrots</v>
      </c>
      <c r="AC67" t="str">
        <f>IFERROR(VLOOKUP(G67,ListesDeroulantes!I:K,3,FALSE),"")</f>
        <v>pasta</v>
      </c>
      <c r="AD67" t="str">
        <f>IFERROR("./images/"&amp;VLOOKUP(G67,ListesDeroulantes!I:K,2,FALSE),"")</f>
        <v>./images/pasta.png</v>
      </c>
      <c r="AE67" t="str">
        <f>IFERROR(VLOOKUP(H67,ListesDeroulantes!I:K,3,FALSE),"")</f>
        <v>lentils</v>
      </c>
      <c r="AF67" t="str">
        <f>IFERROR("./images/"&amp;VLOOKUP(H67,ListesDeroulantes!I:K,2,FALSE),"")</f>
        <v>./images/lentils.png</v>
      </c>
      <c r="AG67" t="str">
        <f>IFERROR(VLOOKUP(I67,ListesDeroulantes!I:K,3,FALSE),"")</f>
        <v/>
      </c>
      <c r="AH67" s="31" t="str">
        <f>IFERROR("./images/"&amp;VLOOKUP(I67,ListesDeroulantes!I:K,2,FALSE),"")</f>
        <v/>
      </c>
      <c r="AI67" t="str">
        <f t="shared" si="48"/>
        <v xml:space="preserve">pasta with lentils</v>
      </c>
      <c r="AJ67" t="str">
        <f>IFERROR(VLOOKUP(J67,ListesDeroulantes!L:N,3,FALSE),"")</f>
        <v xml:space="preserve">chocolate cake</v>
      </c>
      <c r="AK67" t="str">
        <f>IFERROR("./images/"&amp;VLOOKUP(J67,ListesDeroulantes!L:N,2,FALSE),"")</f>
        <v>./images/chocolatecake.png</v>
      </c>
      <c r="AL67" t="str">
        <f>IFERROR(VLOOKUP(K67,ListesDeroulantes!L:N,3,FALSE),"")</f>
        <v/>
      </c>
      <c r="AM67" t="str">
        <f>IFERROR("./images/"&amp;VLOOKUP(K67,ListesDeroulantes!L:N,2,FALSE),"")</f>
        <v/>
      </c>
      <c r="AN67" t="str">
        <f>IFERROR(VLOOKUP(L67,ListesDeroulantes!L:N,3,FALSE),"")</f>
        <v/>
      </c>
      <c r="AO67" s="31" t="str">
        <f>IFERROR("./images/"&amp;VLOOKUP(L67,ListesDeroulantes!L:N,2,FALSE),"")</f>
        <v/>
      </c>
      <c r="AP67" t="str">
        <f t="shared" si="49"/>
        <v xml:space="preserve">chocolate cake</v>
      </c>
      <c r="AQ67" t="str">
        <f>HMTL!B$20&amp;AB67&amp;IF(Y67&lt;&gt;"",HMTL!B$24&amp;Y67&amp;HMTL!B$26,"")&amp;IF(AA67&lt;&gt;"",HMTL!B$28&amp;AA67&amp;HMTL!B$26,"")&amp;HMTL!B$32&amp;HMTL!B$21&amp;AI67&amp;IF(AD67&lt;&gt;"",HMTL!B$24&amp;AD67&amp;HMTL!B$26,"")&amp;IF(AF67&lt;&gt;"",HMTL!B$28&amp;AF67&amp;HMTL!B$26,"")&amp;IF(AH67&lt;&gt;"",HMTL!B$30&amp;AH67&amp;HMTL!B$26,"")&amp;HMTL!B$32&amp;HMTL!B$22&amp;AP67&amp;IF(AK67&lt;&gt;"",HMTL!B$24&amp;AK67&amp;HMTL!B$26,"")&amp;IF(AM67&lt;&gt;"",HMTL!B$28&amp;AM67&amp;HMTL!B$26,"")&amp;IF(AO67&lt;&gt;"",HMTL!B$30&amp;AO67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7" s="31" t="str">
        <f>IF(A67&lt;&gt;"",W67&amp;AQ67&amp;HMTL!B$32&amp;HMTL!B$34,"")</f>
        <v xml:space="preserve">        &lt;!-- début d'un menu--&gt;
        &lt;div class="u-accordion-item"&gt;
          &lt;a class="u-accordion-link u-button-style u-palette-3-light-2 u-accordion-link-2" id="link-accordion-4c47"
            aria-controls="accordion-4c47" aria-selected="false"&gt;
            &lt;span class="u-accordion-link-text"&gt;30/6/2024&lt;/span&gt;&lt;span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30th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7" s="32"/>
    </row>
    <row r="68" ht="14.25">
      <c r="A68" s="41">
        <v>45474</v>
      </c>
      <c r="B68" s="42">
        <f t="shared" si="40"/>
        <v>1</v>
      </c>
      <c r="C68" s="42" t="s">
        <v>96</v>
      </c>
      <c r="D68" s="42" t="s">
        <v>97</v>
      </c>
      <c r="E68" s="42"/>
      <c r="F68" s="43"/>
      <c r="G68" s="42" t="s">
        <v>98</v>
      </c>
      <c r="H68" s="43" t="s">
        <v>99</v>
      </c>
      <c r="I68" s="43"/>
      <c r="J68" s="43" t="s">
        <v>100</v>
      </c>
      <c r="K68" s="43"/>
      <c r="L68" s="43"/>
      <c r="N68">
        <f t="shared" si="41"/>
        <v>2</v>
      </c>
      <c r="O68" t="str">
        <f t="shared" si="42"/>
        <v>Monday</v>
      </c>
      <c r="P68" t="str">
        <f>VLOOKUP(DAY(A68),Paramètres!I$3:J$33,2,FALSE)</f>
        <v>1st</v>
      </c>
      <c r="Q68" t="str">
        <f>VLOOKUP(MONTH(A68),Paramètres!M$3:N$14,2,FALSE)</f>
        <v>July</v>
      </c>
      <c r="R68" t="str">
        <f t="shared" si="43"/>
        <v>1/7/2024</v>
      </c>
      <c r="S68" t="str">
        <f t="shared" si="44"/>
        <v xml:space="preserve">Today is Monday</v>
      </c>
      <c r="T68" s="31" t="str">
        <f t="shared" si="45"/>
        <v xml:space="preserve"> the 1st of July, 2024</v>
      </c>
      <c r="U68" t="str">
        <f>IF(C68="","",VLOOKUP(C68,ListesDeroulantes!A:B,2,FALSE)&amp;" menu")</f>
        <v xml:space="preserve">organic menu</v>
      </c>
      <c r="V68" t="str">
        <f t="shared" si="46"/>
        <v xml:space="preserve">Today, there is a organic menu:</v>
      </c>
      <c r="W68" t="str">
        <f>HMTL!B$10&amp;R68&amp;HMTL!B$12&amp;S68&amp;HMTL!B$14&amp;T68&amp;HMTL!B$16&amp;V68&amp;HMTL!B$18</f>
        <v xml:space="preserve">        &lt;!-- début d'un menu--&gt;
        &lt;div class="u-accordion-item"&gt;
          &lt;a class="u-accordion-link u-button-style u-palette-3-light-2 u-accordion-link-2" id="link-accordion-4c47"
            aria-controls="accordion-4c47" aria-selected="false"&gt;
            &lt;span class="u-accordion-link-text"&gt;1/7/2024&lt;/span&gt;&lt;span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1st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8" s="31" t="str">
        <f>IFERROR(VLOOKUP(D68,ListesDeroulantes!C:E,3,FALSE),"")</f>
        <v xml:space="preserve">grated carrots</v>
      </c>
      <c r="Y68" s="31" t="str">
        <f>IFERROR("./images/"&amp;VLOOKUP(D68,ListesDeroulantes!C:E,2,FALSE),"")</f>
        <v>./images/carrots.png</v>
      </c>
      <c r="Z68" s="31" t="str">
        <f>IFERROR(VLOOKUP(E68,ListesDeroulantes!F:H,3,FALSE),"")</f>
        <v/>
      </c>
      <c r="AA68" s="31" t="str">
        <f>IFERROR("./images/"&amp;VLOOKUP(E68,ListesDeroulantes!F:H,2,FALSE),"")</f>
        <v/>
      </c>
      <c r="AB68" s="31" t="str">
        <f t="shared" si="47"/>
        <v xml:space="preserve">grated carrots</v>
      </c>
      <c r="AC68" t="str">
        <f>IFERROR(VLOOKUP(G68,ListesDeroulantes!I:K,3,FALSE),"")</f>
        <v>pasta</v>
      </c>
      <c r="AD68" t="str">
        <f>IFERROR("./images/"&amp;VLOOKUP(G68,ListesDeroulantes!I:K,2,FALSE),"")</f>
        <v>./images/pasta.png</v>
      </c>
      <c r="AE68" t="str">
        <f>IFERROR(VLOOKUP(H68,ListesDeroulantes!I:K,3,FALSE),"")</f>
        <v>lentils</v>
      </c>
      <c r="AF68" t="str">
        <f>IFERROR("./images/"&amp;VLOOKUP(H68,ListesDeroulantes!I:K,2,FALSE),"")</f>
        <v>./images/lentils.png</v>
      </c>
      <c r="AG68" t="str">
        <f>IFERROR(VLOOKUP(I68,ListesDeroulantes!I:K,3,FALSE),"")</f>
        <v/>
      </c>
      <c r="AH68" s="31" t="str">
        <f>IFERROR("./images/"&amp;VLOOKUP(I68,ListesDeroulantes!I:K,2,FALSE),"")</f>
        <v/>
      </c>
      <c r="AI68" t="str">
        <f t="shared" si="48"/>
        <v xml:space="preserve">pasta with lentils</v>
      </c>
      <c r="AJ68" t="str">
        <f>IFERROR(VLOOKUP(J68,ListesDeroulantes!L:N,3,FALSE),"")</f>
        <v xml:space="preserve">chocolate cake</v>
      </c>
      <c r="AK68" t="str">
        <f>IFERROR("./images/"&amp;VLOOKUP(J68,ListesDeroulantes!L:N,2,FALSE),"")</f>
        <v>./images/chocolatecake.png</v>
      </c>
      <c r="AL68" t="str">
        <f>IFERROR(VLOOKUP(K68,ListesDeroulantes!L:N,3,FALSE),"")</f>
        <v/>
      </c>
      <c r="AM68" t="str">
        <f>IFERROR("./images/"&amp;VLOOKUP(K68,ListesDeroulantes!L:N,2,FALSE),"")</f>
        <v/>
      </c>
      <c r="AN68" t="str">
        <f>IFERROR(VLOOKUP(L68,ListesDeroulantes!L:N,3,FALSE),"")</f>
        <v/>
      </c>
      <c r="AO68" s="31" t="str">
        <f>IFERROR("./images/"&amp;VLOOKUP(L68,ListesDeroulantes!L:N,2,FALSE),"")</f>
        <v/>
      </c>
      <c r="AP68" t="str">
        <f t="shared" si="49"/>
        <v xml:space="preserve">chocolate cake</v>
      </c>
      <c r="AQ68" t="str">
        <f>HMTL!B$20&amp;AB68&amp;IF(Y68&lt;&gt;"",HMTL!B$24&amp;Y68&amp;HMTL!B$26,"")&amp;IF(AA68&lt;&gt;"",HMTL!B$28&amp;AA68&amp;HMTL!B$26,"")&amp;HMTL!B$32&amp;HMTL!B$21&amp;AI68&amp;IF(AD68&lt;&gt;"",HMTL!B$24&amp;AD68&amp;HMTL!B$26,"")&amp;IF(AF68&lt;&gt;"",HMTL!B$28&amp;AF68&amp;HMTL!B$26,"")&amp;IF(AH68&lt;&gt;"",HMTL!B$30&amp;AH68&amp;HMTL!B$26,"")&amp;HMTL!B$32&amp;HMTL!B$22&amp;AP68&amp;IF(AK68&lt;&gt;"",HMTL!B$24&amp;AK68&amp;HMTL!B$26,"")&amp;IF(AM68&lt;&gt;"",HMTL!B$28&amp;AM68&amp;HMTL!B$26,"")&amp;IF(AO68&lt;&gt;"",HMTL!B$30&amp;AO68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8" s="31" t="str">
        <f>IF(A68&lt;&gt;"",W68&amp;AQ68&amp;HMTL!B$32&amp;HMTL!B$34,"")</f>
        <v xml:space="preserve">        &lt;!-- début d'un menu--&gt;
        &lt;div class="u-accordion-item"&gt;
          &lt;a class="u-accordion-link u-button-style u-palette-3-light-2 u-accordion-link-2" id="link-accordion-4c47"
            aria-controls="accordion-4c47" aria-selected="false"&gt;
            &lt;span class="u-accordion-link-text"&gt;1/7/2024&lt;/span&gt;&lt;span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1st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8" s="32"/>
    </row>
    <row r="69" ht="14.25">
      <c r="A69" s="41">
        <v>45475</v>
      </c>
      <c r="B69" s="42">
        <f t="shared" si="40"/>
        <v>2</v>
      </c>
      <c r="C69" s="42" t="s">
        <v>96</v>
      </c>
      <c r="D69" s="42" t="s">
        <v>97</v>
      </c>
      <c r="E69" s="42"/>
      <c r="F69" s="43"/>
      <c r="G69" s="42" t="s">
        <v>98</v>
      </c>
      <c r="H69" s="43" t="s">
        <v>99</v>
      </c>
      <c r="I69" s="43"/>
      <c r="J69" s="43" t="s">
        <v>100</v>
      </c>
      <c r="K69" s="43"/>
      <c r="L69" s="43"/>
      <c r="N69">
        <f t="shared" si="41"/>
        <v>3</v>
      </c>
      <c r="O69" t="str">
        <f t="shared" si="42"/>
        <v>Tuesday</v>
      </c>
      <c r="P69" t="str">
        <f>VLOOKUP(DAY(A69),Paramètres!I$3:J$33,2,FALSE)</f>
        <v>2nd</v>
      </c>
      <c r="Q69" t="str">
        <f>VLOOKUP(MONTH(A69),Paramètres!M$3:N$14,2,FALSE)</f>
        <v>July</v>
      </c>
      <c r="R69" t="str">
        <f t="shared" si="43"/>
        <v>2/7/2024</v>
      </c>
      <c r="S69" t="str">
        <f t="shared" si="44"/>
        <v xml:space="preserve">Today is Tuesday</v>
      </c>
      <c r="T69" s="31" t="str">
        <f t="shared" si="45"/>
        <v xml:space="preserve"> the 2nd of July, 2024</v>
      </c>
      <c r="U69" t="str">
        <f>IF(C69="","",VLOOKUP(C69,ListesDeroulantes!A:B,2,FALSE)&amp;" menu")</f>
        <v xml:space="preserve">organic menu</v>
      </c>
      <c r="V69" t="str">
        <f t="shared" si="46"/>
        <v xml:space="preserve">Today, there is a organic menu:</v>
      </c>
      <c r="W69" t="str">
        <f>HMTL!B$10&amp;R69&amp;HMTL!B$12&amp;S69&amp;HMTL!B$14&amp;T69&amp;HMTL!B$16&amp;V69&amp;HMTL!B$18</f>
        <v xml:space="preserve">        &lt;!-- début d'un menu--&gt;
        &lt;div class="u-accordion-item"&gt;
          &lt;a class="u-accordion-link u-button-style u-palette-3-light-2 u-accordion-link-2" id="link-accordion-4c47"
            aria-controls="accordion-4c47" aria-selected="false"&gt;
            &lt;span class="u-accordion-link-text"&gt;2/7/2024&lt;/span&gt;&lt;span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2nd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9" s="31" t="str">
        <f>IFERROR(VLOOKUP(D69,ListesDeroulantes!C:E,3,FALSE),"")</f>
        <v xml:space="preserve">grated carrots</v>
      </c>
      <c r="Y69" s="31" t="str">
        <f>IFERROR("./images/"&amp;VLOOKUP(D69,ListesDeroulantes!C:E,2,FALSE),"")</f>
        <v>./images/carrots.png</v>
      </c>
      <c r="Z69" s="31" t="str">
        <f>IFERROR(VLOOKUP(E69,ListesDeroulantes!F:H,3,FALSE),"")</f>
        <v/>
      </c>
      <c r="AA69" s="31" t="str">
        <f>IFERROR("./images/"&amp;VLOOKUP(E69,ListesDeroulantes!F:H,2,FALSE),"")</f>
        <v/>
      </c>
      <c r="AB69" s="31" t="str">
        <f t="shared" si="47"/>
        <v xml:space="preserve">grated carrots</v>
      </c>
      <c r="AC69" t="str">
        <f>IFERROR(VLOOKUP(G69,ListesDeroulantes!I:K,3,FALSE),"")</f>
        <v>pasta</v>
      </c>
      <c r="AD69" t="str">
        <f>IFERROR("./images/"&amp;VLOOKUP(G69,ListesDeroulantes!I:K,2,FALSE),"")</f>
        <v>./images/pasta.png</v>
      </c>
      <c r="AE69" t="str">
        <f>IFERROR(VLOOKUP(H69,ListesDeroulantes!I:K,3,FALSE),"")</f>
        <v>lentils</v>
      </c>
      <c r="AF69" t="str">
        <f>IFERROR("./images/"&amp;VLOOKUP(H69,ListesDeroulantes!I:K,2,FALSE),"")</f>
        <v>./images/lentils.png</v>
      </c>
      <c r="AG69" t="str">
        <f>IFERROR(VLOOKUP(I69,ListesDeroulantes!I:K,3,FALSE),"")</f>
        <v/>
      </c>
      <c r="AH69" s="31" t="str">
        <f>IFERROR("./images/"&amp;VLOOKUP(I69,ListesDeroulantes!I:K,2,FALSE),"")</f>
        <v/>
      </c>
      <c r="AI69" t="str">
        <f t="shared" si="48"/>
        <v xml:space="preserve">pasta with lentils</v>
      </c>
      <c r="AJ69" t="str">
        <f>IFERROR(VLOOKUP(J69,ListesDeroulantes!L:N,3,FALSE),"")</f>
        <v xml:space="preserve">chocolate cake</v>
      </c>
      <c r="AK69" t="str">
        <f>IFERROR("./images/"&amp;VLOOKUP(J69,ListesDeroulantes!L:N,2,FALSE),"")</f>
        <v>./images/chocolatecake.png</v>
      </c>
      <c r="AL69" t="str">
        <f>IFERROR(VLOOKUP(K69,ListesDeroulantes!L:N,3,FALSE),"")</f>
        <v/>
      </c>
      <c r="AM69" t="str">
        <f>IFERROR("./images/"&amp;VLOOKUP(K69,ListesDeroulantes!L:N,2,FALSE),"")</f>
        <v/>
      </c>
      <c r="AN69" t="str">
        <f>IFERROR(VLOOKUP(L69,ListesDeroulantes!L:N,3,FALSE),"")</f>
        <v/>
      </c>
      <c r="AO69" s="31" t="str">
        <f>IFERROR("./images/"&amp;VLOOKUP(L69,ListesDeroulantes!L:N,2,FALSE),"")</f>
        <v/>
      </c>
      <c r="AP69" t="str">
        <f t="shared" si="49"/>
        <v xml:space="preserve">chocolate cake</v>
      </c>
      <c r="AQ69" t="str">
        <f>HMTL!B$20&amp;AB69&amp;IF(Y69&lt;&gt;"",HMTL!B$24&amp;Y69&amp;HMTL!B$26,"")&amp;IF(AA69&lt;&gt;"",HMTL!B$28&amp;AA69&amp;HMTL!B$26,"")&amp;HMTL!B$32&amp;HMTL!B$21&amp;AI69&amp;IF(AD69&lt;&gt;"",HMTL!B$24&amp;AD69&amp;HMTL!B$26,"")&amp;IF(AF69&lt;&gt;"",HMTL!B$28&amp;AF69&amp;HMTL!B$26,"")&amp;IF(AH69&lt;&gt;"",HMTL!B$30&amp;AH69&amp;HMTL!B$26,"")&amp;HMTL!B$32&amp;HMTL!B$22&amp;AP69&amp;IF(AK69&lt;&gt;"",HMTL!B$24&amp;AK69&amp;HMTL!B$26,"")&amp;IF(AM69&lt;&gt;"",HMTL!B$28&amp;AM69&amp;HMTL!B$26,"")&amp;IF(AO69&lt;&gt;"",HMTL!B$30&amp;AO69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9" s="31" t="str">
        <f>IF(A69&lt;&gt;"",W69&amp;AQ69&amp;HMTL!B$32&amp;HMTL!B$34,"")</f>
        <v xml:space="preserve">        &lt;!-- début d'un menu--&gt;
        &lt;div class="u-accordion-item"&gt;
          &lt;a class="u-accordion-link u-button-style u-palette-3-light-2 u-accordion-link-2" id="link-accordion-4c47"
            aria-controls="accordion-4c47" aria-selected="false"&gt;
            &lt;span class="u-accordion-link-text"&gt;2/7/2024&lt;/span&gt;&lt;span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2nd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9" s="32"/>
    </row>
    <row r="70" ht="14.25">
      <c r="A70" s="41">
        <v>45476</v>
      </c>
      <c r="B70" s="42">
        <f t="shared" si="40"/>
        <v>3</v>
      </c>
      <c r="C70" s="42" t="s">
        <v>96</v>
      </c>
      <c r="D70" s="42" t="s">
        <v>97</v>
      </c>
      <c r="E70" s="42"/>
      <c r="F70" s="43"/>
      <c r="G70" s="42" t="s">
        <v>98</v>
      </c>
      <c r="H70" s="43" t="s">
        <v>99</v>
      </c>
      <c r="I70" s="43"/>
      <c r="J70" s="43" t="s">
        <v>100</v>
      </c>
      <c r="K70" s="43"/>
      <c r="L70" s="43"/>
      <c r="N70">
        <f t="shared" si="41"/>
        <v>4</v>
      </c>
      <c r="O70" t="str">
        <f t="shared" si="42"/>
        <v>Wednesday</v>
      </c>
      <c r="P70" t="str">
        <f>VLOOKUP(DAY(A70),Paramètres!I$3:J$33,2,FALSE)</f>
        <v>3rd</v>
      </c>
      <c r="Q70" t="str">
        <f>VLOOKUP(MONTH(A70),Paramètres!M$3:N$14,2,FALSE)</f>
        <v>July</v>
      </c>
      <c r="R70" t="str">
        <f t="shared" si="43"/>
        <v>3/7/2024</v>
      </c>
      <c r="S70" t="str">
        <f t="shared" si="44"/>
        <v xml:space="preserve">Today is Wednesday</v>
      </c>
      <c r="T70" s="31" t="str">
        <f t="shared" si="45"/>
        <v xml:space="preserve"> the 3rd of July, 2024</v>
      </c>
      <c r="U70" t="str">
        <f>IF(C70="","",VLOOKUP(C70,ListesDeroulantes!A:B,2,FALSE)&amp;" menu")</f>
        <v xml:space="preserve">organic menu</v>
      </c>
      <c r="V70" t="str">
        <f t="shared" si="46"/>
        <v xml:space="preserve">Today, there is a organic menu:</v>
      </c>
      <c r="W70" t="str">
        <f>HMTL!B$10&amp;R70&amp;HMTL!B$12&amp;S70&amp;HMTL!B$14&amp;T70&amp;HMTL!B$16&amp;V70&amp;HMTL!B$18</f>
        <v xml:space="preserve">        &lt;!-- début d'un menu--&gt;
        &lt;div class="u-accordion-item"&gt;
          &lt;a class="u-accordion-link u-button-style u-palette-3-light-2 u-accordion-link-2" id="link-accordion-4c47"
            aria-controls="accordion-4c47" aria-selected="false"&gt;
            &lt;span class="u-accordion-link-text"&gt;3/7/2024&lt;/span&gt;&lt;span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3rd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0" s="31" t="str">
        <f>IFERROR(VLOOKUP(D70,ListesDeroulantes!C:E,3,FALSE),"")</f>
        <v xml:space="preserve">grated carrots</v>
      </c>
      <c r="Y70" s="31" t="str">
        <f>IFERROR("./images/"&amp;VLOOKUP(D70,ListesDeroulantes!C:E,2,FALSE),"")</f>
        <v>./images/carrots.png</v>
      </c>
      <c r="Z70" s="31" t="str">
        <f>IFERROR(VLOOKUP(E70,ListesDeroulantes!F:H,3,FALSE),"")</f>
        <v/>
      </c>
      <c r="AA70" s="31" t="str">
        <f>IFERROR("./images/"&amp;VLOOKUP(E70,ListesDeroulantes!F:H,2,FALSE),"")</f>
        <v/>
      </c>
      <c r="AB70" s="31" t="str">
        <f t="shared" si="47"/>
        <v xml:space="preserve">grated carrots</v>
      </c>
      <c r="AC70" t="str">
        <f>IFERROR(VLOOKUP(G70,ListesDeroulantes!I:K,3,FALSE),"")</f>
        <v>pasta</v>
      </c>
      <c r="AD70" t="str">
        <f>IFERROR("./images/"&amp;VLOOKUP(G70,ListesDeroulantes!I:K,2,FALSE),"")</f>
        <v>./images/pasta.png</v>
      </c>
      <c r="AE70" t="str">
        <f>IFERROR(VLOOKUP(H70,ListesDeroulantes!I:K,3,FALSE),"")</f>
        <v>lentils</v>
      </c>
      <c r="AF70" t="str">
        <f>IFERROR("./images/"&amp;VLOOKUP(H70,ListesDeroulantes!I:K,2,FALSE),"")</f>
        <v>./images/lentils.png</v>
      </c>
      <c r="AG70" t="str">
        <f>IFERROR(VLOOKUP(I70,ListesDeroulantes!I:K,3,FALSE),"")</f>
        <v/>
      </c>
      <c r="AH70" s="31" t="str">
        <f>IFERROR("./images/"&amp;VLOOKUP(I70,ListesDeroulantes!I:K,2,FALSE),"")</f>
        <v/>
      </c>
      <c r="AI70" t="str">
        <f t="shared" si="48"/>
        <v xml:space="preserve">pasta with lentils</v>
      </c>
      <c r="AJ70" t="str">
        <f>IFERROR(VLOOKUP(J70,ListesDeroulantes!L:N,3,FALSE),"")</f>
        <v xml:space="preserve">chocolate cake</v>
      </c>
      <c r="AK70" t="str">
        <f>IFERROR("./images/"&amp;VLOOKUP(J70,ListesDeroulantes!L:N,2,FALSE),"")</f>
        <v>./images/chocolatecake.png</v>
      </c>
      <c r="AL70" t="str">
        <f>IFERROR(VLOOKUP(K70,ListesDeroulantes!L:N,3,FALSE),"")</f>
        <v/>
      </c>
      <c r="AM70" t="str">
        <f>IFERROR("./images/"&amp;VLOOKUP(K70,ListesDeroulantes!L:N,2,FALSE),"")</f>
        <v/>
      </c>
      <c r="AN70" t="str">
        <f>IFERROR(VLOOKUP(L70,ListesDeroulantes!L:N,3,FALSE),"")</f>
        <v/>
      </c>
      <c r="AO70" s="31" t="str">
        <f>IFERROR("./images/"&amp;VLOOKUP(L70,ListesDeroulantes!L:N,2,FALSE),"")</f>
        <v/>
      </c>
      <c r="AP70" t="str">
        <f t="shared" si="49"/>
        <v xml:space="preserve">chocolate cake</v>
      </c>
      <c r="AQ70" t="str">
        <f>HMTL!B$20&amp;AB70&amp;IF(Y70&lt;&gt;"",HMTL!B$24&amp;Y70&amp;HMTL!B$26,"")&amp;IF(AA70&lt;&gt;"",HMTL!B$28&amp;AA70&amp;HMTL!B$26,"")&amp;HMTL!B$32&amp;HMTL!B$21&amp;AI70&amp;IF(AD70&lt;&gt;"",HMTL!B$24&amp;AD70&amp;HMTL!B$26,"")&amp;IF(AF70&lt;&gt;"",HMTL!B$28&amp;AF70&amp;HMTL!B$26,"")&amp;IF(AH70&lt;&gt;"",HMTL!B$30&amp;AH70&amp;HMTL!B$26,"")&amp;HMTL!B$32&amp;HMTL!B$22&amp;AP70&amp;IF(AK70&lt;&gt;"",HMTL!B$24&amp;AK70&amp;HMTL!B$26,"")&amp;IF(AM70&lt;&gt;"",HMTL!B$28&amp;AM70&amp;HMTL!B$26,"")&amp;IF(AO70&lt;&gt;"",HMTL!B$30&amp;AO70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0" s="31" t="str">
        <f>IF(A70&lt;&gt;"",W70&amp;AQ70&amp;HMTL!B$32&amp;HMTL!B$34,"")</f>
        <v xml:space="preserve">        &lt;!-- début d'un menu--&gt;
        &lt;div class="u-accordion-item"&gt;
          &lt;a class="u-accordion-link u-button-style u-palette-3-light-2 u-accordion-link-2" id="link-accordion-4c47"
            aria-controls="accordion-4c47" aria-selected="false"&gt;
            &lt;span class="u-accordion-link-text"&gt;3/7/2024&lt;/span&gt;&lt;span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3rd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0" s="32"/>
    </row>
    <row r="71" ht="14.25">
      <c r="A71" s="41">
        <v>45477</v>
      </c>
      <c r="B71" s="42">
        <f t="shared" si="40"/>
        <v>4</v>
      </c>
      <c r="C71" s="42" t="s">
        <v>96</v>
      </c>
      <c r="D71" s="42" t="s">
        <v>97</v>
      </c>
      <c r="E71" s="42"/>
      <c r="F71" s="43"/>
      <c r="G71" s="42" t="s">
        <v>98</v>
      </c>
      <c r="H71" s="43" t="s">
        <v>99</v>
      </c>
      <c r="I71" s="43"/>
      <c r="J71" s="43" t="s">
        <v>100</v>
      </c>
      <c r="K71" s="43"/>
      <c r="L71" s="43"/>
      <c r="N71">
        <f t="shared" si="41"/>
        <v>5</v>
      </c>
      <c r="O71" t="str">
        <f t="shared" si="42"/>
        <v>Thursday</v>
      </c>
      <c r="P71" t="str">
        <f>VLOOKUP(DAY(A71),Paramètres!I$3:J$33,2,FALSE)</f>
        <v>4th</v>
      </c>
      <c r="Q71" t="str">
        <f>VLOOKUP(MONTH(A71),Paramètres!M$3:N$14,2,FALSE)</f>
        <v>July</v>
      </c>
      <c r="R71" t="str">
        <f t="shared" si="43"/>
        <v>4/7/2024</v>
      </c>
      <c r="S71" t="str">
        <f t="shared" si="44"/>
        <v xml:space="preserve">Today is Thursday</v>
      </c>
      <c r="T71" s="31" t="str">
        <f t="shared" si="45"/>
        <v xml:space="preserve"> the 4th of July, 2024</v>
      </c>
      <c r="U71" t="str">
        <f>IF(C71="","",VLOOKUP(C71,ListesDeroulantes!A:B,2,FALSE)&amp;" menu")</f>
        <v xml:space="preserve">organic menu</v>
      </c>
      <c r="V71" t="str">
        <f t="shared" si="46"/>
        <v xml:space="preserve">Today, there is a organic menu:</v>
      </c>
      <c r="W71" t="str">
        <f>HMTL!B$10&amp;R71&amp;HMTL!B$12&amp;S71&amp;HMTL!B$14&amp;T71&amp;HMTL!B$16&amp;V71&amp;HMTL!B$18</f>
        <v xml:space="preserve">        &lt;!-- début d'un menu--&gt;
        &lt;div class="u-accordion-item"&gt;
          &lt;a class="u-accordion-link u-button-style u-palette-3-light-2 u-accordion-link-2" id="link-accordion-4c47"
            aria-controls="accordion-4c47" aria-selected="false"&gt;
            &lt;span class="u-accordion-link-text"&gt;4/7/2024&lt;/span&gt;&lt;span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1" s="31" t="str">
        <f>IFERROR(VLOOKUP(D71,ListesDeroulantes!C:E,3,FALSE),"")</f>
        <v xml:space="preserve">grated carrots</v>
      </c>
      <c r="Y71" s="31" t="str">
        <f>IFERROR("./images/"&amp;VLOOKUP(D71,ListesDeroulantes!C:E,2,FALSE),"")</f>
        <v>./images/carrots.png</v>
      </c>
      <c r="Z71" s="31" t="str">
        <f>IFERROR(VLOOKUP(E71,ListesDeroulantes!F:H,3,FALSE),"")</f>
        <v/>
      </c>
      <c r="AA71" s="31" t="str">
        <f>IFERROR("./images/"&amp;VLOOKUP(E71,ListesDeroulantes!F:H,2,FALSE),"")</f>
        <v/>
      </c>
      <c r="AB71" s="31" t="str">
        <f t="shared" si="47"/>
        <v xml:space="preserve">grated carrots</v>
      </c>
      <c r="AC71" t="str">
        <f>IFERROR(VLOOKUP(G71,ListesDeroulantes!I:K,3,FALSE),"")</f>
        <v>pasta</v>
      </c>
      <c r="AD71" t="str">
        <f>IFERROR("./images/"&amp;VLOOKUP(G71,ListesDeroulantes!I:K,2,FALSE),"")</f>
        <v>./images/pasta.png</v>
      </c>
      <c r="AE71" t="str">
        <f>IFERROR(VLOOKUP(H71,ListesDeroulantes!I:K,3,FALSE),"")</f>
        <v>lentils</v>
      </c>
      <c r="AF71" t="str">
        <f>IFERROR("./images/"&amp;VLOOKUP(H71,ListesDeroulantes!I:K,2,FALSE),"")</f>
        <v>./images/lentils.png</v>
      </c>
      <c r="AG71" t="str">
        <f>IFERROR(VLOOKUP(I71,ListesDeroulantes!I:K,3,FALSE),"")</f>
        <v/>
      </c>
      <c r="AH71" s="31" t="str">
        <f>IFERROR("./images/"&amp;VLOOKUP(I71,ListesDeroulantes!I:K,2,FALSE),"")</f>
        <v/>
      </c>
      <c r="AI71" t="str">
        <f t="shared" si="48"/>
        <v xml:space="preserve">pasta with lentils</v>
      </c>
      <c r="AJ71" t="str">
        <f>IFERROR(VLOOKUP(J71,ListesDeroulantes!L:N,3,FALSE),"")</f>
        <v xml:space="preserve">chocolate cake</v>
      </c>
      <c r="AK71" t="str">
        <f>IFERROR("./images/"&amp;VLOOKUP(J71,ListesDeroulantes!L:N,2,FALSE),"")</f>
        <v>./images/chocolatecake.png</v>
      </c>
      <c r="AL71" t="str">
        <f>IFERROR(VLOOKUP(K71,ListesDeroulantes!L:N,3,FALSE),"")</f>
        <v/>
      </c>
      <c r="AM71" t="str">
        <f>IFERROR("./images/"&amp;VLOOKUP(K71,ListesDeroulantes!L:N,2,FALSE),"")</f>
        <v/>
      </c>
      <c r="AN71" t="str">
        <f>IFERROR(VLOOKUP(L71,ListesDeroulantes!L:N,3,FALSE),"")</f>
        <v/>
      </c>
      <c r="AO71" s="31" t="str">
        <f>IFERROR("./images/"&amp;VLOOKUP(L71,ListesDeroulantes!L:N,2,FALSE),"")</f>
        <v/>
      </c>
      <c r="AP71" t="str">
        <f t="shared" si="49"/>
        <v xml:space="preserve">chocolate cake</v>
      </c>
      <c r="AQ71" t="str">
        <f>HMTL!B$20&amp;AB71&amp;IF(Y71&lt;&gt;"",HMTL!B$24&amp;Y71&amp;HMTL!B$26,"")&amp;IF(AA71&lt;&gt;"",HMTL!B$28&amp;AA71&amp;HMTL!B$26,"")&amp;HMTL!B$32&amp;HMTL!B$21&amp;AI71&amp;IF(AD71&lt;&gt;"",HMTL!B$24&amp;AD71&amp;HMTL!B$26,"")&amp;IF(AF71&lt;&gt;"",HMTL!B$28&amp;AF71&amp;HMTL!B$26,"")&amp;IF(AH71&lt;&gt;"",HMTL!B$30&amp;AH71&amp;HMTL!B$26,"")&amp;HMTL!B$32&amp;HMTL!B$22&amp;AP71&amp;IF(AK71&lt;&gt;"",HMTL!B$24&amp;AK71&amp;HMTL!B$26,"")&amp;IF(AM71&lt;&gt;"",HMTL!B$28&amp;AM71&amp;HMTL!B$26,"")&amp;IF(AO71&lt;&gt;"",HMTL!B$30&amp;AO71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1" s="31" t="str">
        <f>IF(A71&lt;&gt;"",W71&amp;AQ71&amp;HMTL!B$32&amp;HMTL!B$34,"")</f>
        <v xml:space="preserve">        &lt;!-- début d'un menu--&gt;
        &lt;div class="u-accordion-item"&gt;
          &lt;a class="u-accordion-link u-button-style u-palette-3-light-2 u-accordion-link-2" id="link-accordion-4c47"
            aria-controls="accordion-4c47" aria-selected="false"&gt;
            &lt;span class="u-accordion-link-text"&gt;4/7/2024&lt;/span&gt;&lt;span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1" s="32"/>
    </row>
    <row r="72" ht="14.25">
      <c r="A72" s="41">
        <v>45478</v>
      </c>
      <c r="B72" s="42">
        <f t="shared" si="40"/>
        <v>5</v>
      </c>
      <c r="C72" s="42" t="s">
        <v>96</v>
      </c>
      <c r="D72" s="42" t="s">
        <v>97</v>
      </c>
      <c r="E72" s="42"/>
      <c r="F72" s="43"/>
      <c r="G72" s="42" t="s">
        <v>98</v>
      </c>
      <c r="H72" s="43" t="s">
        <v>99</v>
      </c>
      <c r="I72" s="43"/>
      <c r="J72" s="43" t="s">
        <v>100</v>
      </c>
      <c r="K72" s="43"/>
      <c r="L72" s="43"/>
      <c r="N72">
        <f t="shared" si="41"/>
        <v>6</v>
      </c>
      <c r="O72" t="str">
        <f t="shared" si="42"/>
        <v>Friday</v>
      </c>
      <c r="P72" t="str">
        <f>VLOOKUP(DAY(A72),Paramètres!I$3:J$33,2,FALSE)</f>
        <v>5th</v>
      </c>
      <c r="Q72" t="str">
        <f>VLOOKUP(MONTH(A72),Paramètres!M$3:N$14,2,FALSE)</f>
        <v>July</v>
      </c>
      <c r="R72" t="str">
        <f t="shared" si="43"/>
        <v>5/7/2024</v>
      </c>
      <c r="S72" t="str">
        <f t="shared" si="44"/>
        <v xml:space="preserve">Today is Friday</v>
      </c>
      <c r="T72" s="31" t="str">
        <f t="shared" si="45"/>
        <v xml:space="preserve"> the 5th of July, 2024</v>
      </c>
      <c r="U72" t="str">
        <f>IF(C72="","",VLOOKUP(C72,ListesDeroulantes!A:B,2,FALSE)&amp;" menu")</f>
        <v xml:space="preserve">organic menu</v>
      </c>
      <c r="V72" t="str">
        <f t="shared" si="46"/>
        <v xml:space="preserve">Today, there is a organic menu:</v>
      </c>
      <c r="W72" t="str">
        <f>HMTL!B$10&amp;R72&amp;HMTL!B$12&amp;S72&amp;HMTL!B$14&amp;T72&amp;HMTL!B$16&amp;V72&amp;HMTL!B$18</f>
        <v xml:space="preserve">        &lt;!-- début d'un menu--&gt;
        &lt;div class="u-accordion-item"&gt;
          &lt;a class="u-accordion-link u-button-style u-palette-3-light-2 u-accordion-link-2" id="link-accordion-4c47"
            aria-controls="accordion-4c47" aria-selected="false"&gt;
            &lt;span class="u-accordion-link-text"&gt;5/7/2024&lt;/span&gt;&lt;span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2" s="31" t="str">
        <f>IFERROR(VLOOKUP(D72,ListesDeroulantes!C:E,3,FALSE),"")</f>
        <v xml:space="preserve">grated carrots</v>
      </c>
      <c r="Y72" s="31" t="str">
        <f>IFERROR("./images/"&amp;VLOOKUP(D72,ListesDeroulantes!C:E,2,FALSE),"")</f>
        <v>./images/carrots.png</v>
      </c>
      <c r="Z72" s="31" t="str">
        <f>IFERROR(VLOOKUP(E72,ListesDeroulantes!F:H,3,FALSE),"")</f>
        <v/>
      </c>
      <c r="AA72" s="31" t="str">
        <f>IFERROR("./images/"&amp;VLOOKUP(E72,ListesDeroulantes!F:H,2,FALSE),"")</f>
        <v/>
      </c>
      <c r="AB72" s="31" t="str">
        <f t="shared" si="47"/>
        <v xml:space="preserve">grated carrots</v>
      </c>
      <c r="AC72" t="str">
        <f>IFERROR(VLOOKUP(G72,ListesDeroulantes!I:K,3,FALSE),"")</f>
        <v>pasta</v>
      </c>
      <c r="AD72" t="str">
        <f>IFERROR("./images/"&amp;VLOOKUP(G72,ListesDeroulantes!I:K,2,FALSE),"")</f>
        <v>./images/pasta.png</v>
      </c>
      <c r="AE72" t="str">
        <f>IFERROR(VLOOKUP(H72,ListesDeroulantes!I:K,3,FALSE),"")</f>
        <v>lentils</v>
      </c>
      <c r="AF72" t="str">
        <f>IFERROR("./images/"&amp;VLOOKUP(H72,ListesDeroulantes!I:K,2,FALSE),"")</f>
        <v>./images/lentils.png</v>
      </c>
      <c r="AG72" t="str">
        <f>IFERROR(VLOOKUP(I72,ListesDeroulantes!I:K,3,FALSE),"")</f>
        <v/>
      </c>
      <c r="AH72" s="31" t="str">
        <f>IFERROR("./images/"&amp;VLOOKUP(I72,ListesDeroulantes!I:K,2,FALSE),"")</f>
        <v/>
      </c>
      <c r="AI72" t="str">
        <f t="shared" si="48"/>
        <v xml:space="preserve">pasta with lentils</v>
      </c>
      <c r="AJ72" t="str">
        <f>IFERROR(VLOOKUP(J72,ListesDeroulantes!L:N,3,FALSE),"")</f>
        <v xml:space="preserve">chocolate cake</v>
      </c>
      <c r="AK72" t="str">
        <f>IFERROR("./images/"&amp;VLOOKUP(J72,ListesDeroulantes!L:N,2,FALSE),"")</f>
        <v>./images/chocolatecake.png</v>
      </c>
      <c r="AL72" t="str">
        <f>IFERROR(VLOOKUP(K72,ListesDeroulantes!L:N,3,FALSE),"")</f>
        <v/>
      </c>
      <c r="AM72" t="str">
        <f>IFERROR("./images/"&amp;VLOOKUP(K72,ListesDeroulantes!L:N,2,FALSE),"")</f>
        <v/>
      </c>
      <c r="AN72" t="str">
        <f>IFERROR(VLOOKUP(L72,ListesDeroulantes!L:N,3,FALSE),"")</f>
        <v/>
      </c>
      <c r="AO72" s="31" t="str">
        <f>IFERROR("./images/"&amp;VLOOKUP(L72,ListesDeroulantes!L:N,2,FALSE),"")</f>
        <v/>
      </c>
      <c r="AP72" t="str">
        <f t="shared" si="49"/>
        <v xml:space="preserve">chocolate cake</v>
      </c>
      <c r="AQ72" t="str">
        <f>HMTL!B$20&amp;AB72&amp;IF(Y72&lt;&gt;"",HMTL!B$24&amp;Y72&amp;HMTL!B$26,"")&amp;IF(AA72&lt;&gt;"",HMTL!B$28&amp;AA72&amp;HMTL!B$26,"")&amp;HMTL!B$32&amp;HMTL!B$21&amp;AI72&amp;IF(AD72&lt;&gt;"",HMTL!B$24&amp;AD72&amp;HMTL!B$26,"")&amp;IF(AF72&lt;&gt;"",HMTL!B$28&amp;AF72&amp;HMTL!B$26,"")&amp;IF(AH72&lt;&gt;"",HMTL!B$30&amp;AH72&amp;HMTL!B$26,"")&amp;HMTL!B$32&amp;HMTL!B$22&amp;AP72&amp;IF(AK72&lt;&gt;"",HMTL!B$24&amp;AK72&amp;HMTL!B$26,"")&amp;IF(AM72&lt;&gt;"",HMTL!B$28&amp;AM72&amp;HMTL!B$26,"")&amp;IF(AO72&lt;&gt;"",HMTL!B$30&amp;AO72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2" s="31" t="str">
        <f>IF(A72&lt;&gt;"",W72&amp;AQ72&amp;HMTL!B$32&amp;HMTL!B$34,"")</f>
        <v xml:space="preserve">        &lt;!-- début d'un menu--&gt;
        &lt;div class="u-accordion-item"&gt;
          &lt;a class="u-accordion-link u-button-style u-palette-3-light-2 u-accordion-link-2" id="link-accordion-4c47"
            aria-controls="accordion-4c47" aria-selected="false"&gt;
            &lt;span class="u-accordion-link-text"&gt;5/7/2024&lt;/span&gt;&lt;span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2" s="32"/>
    </row>
    <row r="73" ht="14.25">
      <c r="A73" s="41">
        <v>45479</v>
      </c>
      <c r="B73" s="42">
        <f t="shared" si="40"/>
        <v>6</v>
      </c>
      <c r="C73" s="42" t="s">
        <v>96</v>
      </c>
      <c r="D73" s="42" t="s">
        <v>97</v>
      </c>
      <c r="E73" s="42"/>
      <c r="F73" s="43"/>
      <c r="G73" s="42" t="s">
        <v>98</v>
      </c>
      <c r="H73" s="43" t="s">
        <v>99</v>
      </c>
      <c r="I73" s="43"/>
      <c r="J73" s="43" t="s">
        <v>100</v>
      </c>
      <c r="K73" s="43"/>
      <c r="L73" s="43"/>
      <c r="N73">
        <f t="shared" si="41"/>
        <v>7</v>
      </c>
      <c r="O73" t="str">
        <f t="shared" si="42"/>
        <v>Saturday</v>
      </c>
      <c r="P73" t="str">
        <f>VLOOKUP(DAY(A73),Paramètres!I$3:J$33,2,FALSE)</f>
        <v>6th</v>
      </c>
      <c r="Q73" t="str">
        <f>VLOOKUP(MONTH(A73),Paramètres!M$3:N$14,2,FALSE)</f>
        <v>July</v>
      </c>
      <c r="R73" t="str">
        <f t="shared" si="43"/>
        <v>6/7/2024</v>
      </c>
      <c r="S73" t="str">
        <f t="shared" si="44"/>
        <v xml:space="preserve">Today is Saturday</v>
      </c>
      <c r="T73" s="31" t="str">
        <f t="shared" si="45"/>
        <v xml:space="preserve"> the 6th of July, 2024</v>
      </c>
      <c r="U73" t="str">
        <f>IF(C73="","",VLOOKUP(C73,ListesDeroulantes!A:B,2,FALSE)&amp;" menu")</f>
        <v xml:space="preserve">organic menu</v>
      </c>
      <c r="V73" t="str">
        <f t="shared" si="46"/>
        <v xml:space="preserve">Today, there is a organic menu:</v>
      </c>
      <c r="W73" t="str">
        <f>HMTL!B$10&amp;R73&amp;HMTL!B$12&amp;S73&amp;HMTL!B$14&amp;T73&amp;HMTL!B$16&amp;V73&amp;HMTL!B$18</f>
        <v xml:space="preserve">        &lt;!-- début d'un menu--&gt;
        &lt;div class="u-accordion-item"&gt;
          &lt;a class="u-accordion-link u-button-style u-palette-3-light-2 u-accordion-link-2" id="link-accordion-4c47"
            aria-controls="accordion-4c47" aria-selected="false"&gt;
            &lt;span class="u-accordion-link-text"&gt;6/7/2024&lt;/span&gt;&lt;span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6th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3" s="31" t="str">
        <f>IFERROR(VLOOKUP(D73,ListesDeroulantes!C:E,3,FALSE),"")</f>
        <v xml:space="preserve">grated carrots</v>
      </c>
      <c r="Y73" s="31" t="str">
        <f>IFERROR("./images/"&amp;VLOOKUP(D73,ListesDeroulantes!C:E,2,FALSE),"")</f>
        <v>./images/carrots.png</v>
      </c>
      <c r="Z73" s="31" t="str">
        <f>IFERROR(VLOOKUP(E73,ListesDeroulantes!F:H,3,FALSE),"")</f>
        <v/>
      </c>
      <c r="AA73" s="31" t="str">
        <f>IFERROR("./images/"&amp;VLOOKUP(E73,ListesDeroulantes!F:H,2,FALSE),"")</f>
        <v/>
      </c>
      <c r="AB73" s="31" t="str">
        <f t="shared" si="47"/>
        <v xml:space="preserve">grated carrots</v>
      </c>
      <c r="AC73" t="str">
        <f>IFERROR(VLOOKUP(G73,ListesDeroulantes!I:K,3,FALSE),"")</f>
        <v>pasta</v>
      </c>
      <c r="AD73" t="str">
        <f>IFERROR("./images/"&amp;VLOOKUP(G73,ListesDeroulantes!I:K,2,FALSE),"")</f>
        <v>./images/pasta.png</v>
      </c>
      <c r="AE73" t="str">
        <f>IFERROR(VLOOKUP(H73,ListesDeroulantes!I:K,3,FALSE),"")</f>
        <v>lentils</v>
      </c>
      <c r="AF73" t="str">
        <f>IFERROR("./images/"&amp;VLOOKUP(H73,ListesDeroulantes!I:K,2,FALSE),"")</f>
        <v>./images/lentils.png</v>
      </c>
      <c r="AG73" t="str">
        <f>IFERROR(VLOOKUP(I73,ListesDeroulantes!I:K,3,FALSE),"")</f>
        <v/>
      </c>
      <c r="AH73" s="31" t="str">
        <f>IFERROR("./images/"&amp;VLOOKUP(I73,ListesDeroulantes!I:K,2,FALSE),"")</f>
        <v/>
      </c>
      <c r="AI73" t="str">
        <f t="shared" si="48"/>
        <v xml:space="preserve">pasta with lentils</v>
      </c>
      <c r="AJ73" t="str">
        <f>IFERROR(VLOOKUP(J73,ListesDeroulantes!L:N,3,FALSE),"")</f>
        <v xml:space="preserve">chocolate cake</v>
      </c>
      <c r="AK73" t="str">
        <f>IFERROR("./images/"&amp;VLOOKUP(J73,ListesDeroulantes!L:N,2,FALSE),"")</f>
        <v>./images/chocolatecake.png</v>
      </c>
      <c r="AL73" t="str">
        <f>IFERROR(VLOOKUP(K73,ListesDeroulantes!L:N,3,FALSE),"")</f>
        <v/>
      </c>
      <c r="AM73" t="str">
        <f>IFERROR("./images/"&amp;VLOOKUP(K73,ListesDeroulantes!L:N,2,FALSE),"")</f>
        <v/>
      </c>
      <c r="AN73" t="str">
        <f>IFERROR(VLOOKUP(L73,ListesDeroulantes!L:N,3,FALSE),"")</f>
        <v/>
      </c>
      <c r="AO73" s="31" t="str">
        <f>IFERROR("./images/"&amp;VLOOKUP(L73,ListesDeroulantes!L:N,2,FALSE),"")</f>
        <v/>
      </c>
      <c r="AP73" t="str">
        <f t="shared" si="49"/>
        <v xml:space="preserve">chocolate cake</v>
      </c>
      <c r="AQ73" t="str">
        <f>HMTL!B$20&amp;AB73&amp;IF(Y73&lt;&gt;"",HMTL!B$24&amp;Y73&amp;HMTL!B$26,"")&amp;IF(AA73&lt;&gt;"",HMTL!B$28&amp;AA73&amp;HMTL!B$26,"")&amp;HMTL!B$32&amp;HMTL!B$21&amp;AI73&amp;IF(AD73&lt;&gt;"",HMTL!B$24&amp;AD73&amp;HMTL!B$26,"")&amp;IF(AF73&lt;&gt;"",HMTL!B$28&amp;AF73&amp;HMTL!B$26,"")&amp;IF(AH73&lt;&gt;"",HMTL!B$30&amp;AH73&amp;HMTL!B$26,"")&amp;HMTL!B$32&amp;HMTL!B$22&amp;AP73&amp;IF(AK73&lt;&gt;"",HMTL!B$24&amp;AK73&amp;HMTL!B$26,"")&amp;IF(AM73&lt;&gt;"",HMTL!B$28&amp;AM73&amp;HMTL!B$26,"")&amp;IF(AO73&lt;&gt;"",HMTL!B$30&amp;AO73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3" s="31" t="str">
        <f>IF(A73&lt;&gt;"",W73&amp;AQ73&amp;HMTL!B$32&amp;HMTL!B$34,"")</f>
        <v xml:space="preserve">        &lt;!-- début d'un menu--&gt;
        &lt;div class="u-accordion-item"&gt;
          &lt;a class="u-accordion-link u-button-style u-palette-3-light-2 u-accordion-link-2" id="link-accordion-4c47"
            aria-controls="accordion-4c47" aria-selected="false"&gt;
            &lt;span class="u-accordion-link-text"&gt;6/7/2024&lt;/span&gt;&lt;span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6th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3" s="32"/>
    </row>
    <row r="74" ht="14.25">
      <c r="A74" s="41">
        <v>45480</v>
      </c>
      <c r="B74" s="42">
        <f t="shared" ref="B74:B83" si="50">IF(A74&lt;&gt;"",IF(WEEKDAY(A74)-1=0,7,WEEKDAY(A74)-1),"")</f>
        <v>7</v>
      </c>
      <c r="C74" s="42" t="s">
        <v>96</v>
      </c>
      <c r="D74" s="42" t="s">
        <v>97</v>
      </c>
      <c r="E74" s="42"/>
      <c r="F74" s="43"/>
      <c r="G74" s="42" t="s">
        <v>98</v>
      </c>
      <c r="H74" s="43" t="s">
        <v>99</v>
      </c>
      <c r="I74" s="43"/>
      <c r="J74" s="43" t="s">
        <v>100</v>
      </c>
      <c r="K74" s="43"/>
      <c r="L74" s="43"/>
      <c r="N74">
        <f t="shared" ref="N74:N83" si="51">IF(A74&lt;&gt;"",WEEKDAY(A74),"")</f>
        <v>1</v>
      </c>
      <c r="O74" t="str">
        <f t="shared" ref="O74:O83" si="52">IF(N74=2,"Monday",IF(N74=3,"Tuesday",IF(N74=4,"Wednesday",IF(N74=5,"Thursday",IF(N74=6,"Friday",IF(N74=7,"Saturday",IF(N74=1,"Sunday","")))))))</f>
        <v>Sunday</v>
      </c>
      <c r="P74" t="str">
        <f>VLOOKUP(DAY(A74),Paramètres!I$3:J$33,2,FALSE)</f>
        <v>7th</v>
      </c>
      <c r="Q74" t="str">
        <f>VLOOKUP(MONTH(A74),Paramètres!M$3:N$14,2,FALSE)</f>
        <v>July</v>
      </c>
      <c r="R74" t="str">
        <f t="shared" ref="R74:R83" si="53">DAY(A74)&amp;"/"&amp;MONTH(A74)&amp;"/"&amp;YEAR(A74)</f>
        <v>7/7/2024</v>
      </c>
      <c r="S74" t="str">
        <f t="shared" ref="S74:S83" si="54">IF(A74&lt;&gt;"","Today is "&amp;O74,"")</f>
        <v xml:space="preserve">Today is Sunday</v>
      </c>
      <c r="T74" s="31" t="str">
        <f t="shared" ref="T74:T83" si="55">IF(A74&lt;&gt;""," the "&amp;P74&amp;" of "&amp;Q74&amp;", "&amp;YEAR(A74),"")</f>
        <v xml:space="preserve"> the 7th of July, 2024</v>
      </c>
      <c r="U74" t="str">
        <f>IF(C74="","",VLOOKUP(C74,ListesDeroulantes!A:B,2,FALSE)&amp;" menu")</f>
        <v xml:space="preserve">organic menu</v>
      </c>
      <c r="V74" t="str">
        <f t="shared" ref="V74:V83" si="56">IF(U74="","Today, on the menu, there is:","Today, there is a "&amp;U74&amp;":")</f>
        <v xml:space="preserve">Today, there is a organic menu:</v>
      </c>
      <c r="W74" t="str">
        <f>HMTL!B$10&amp;R74&amp;HMTL!B$12&amp;S74&amp;HMTL!B$14&amp;T74&amp;HMTL!B$16&amp;V74&amp;HMTL!B$18</f>
        <v xml:space="preserve">        &lt;!-- début d'un menu--&gt;
        &lt;div class="u-accordion-item"&gt;
          &lt;a class="u-accordion-link u-button-style u-palette-3-light-2 u-accordion-link-2" id="link-accordion-4c47"
            aria-controls="accordion-4c47" aria-selected="false"&gt;
            &lt;span class="u-accordion-link-text"&gt;7/7/2024&lt;/span&gt;&lt;span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7th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4" s="31" t="str">
        <f>IFERROR(VLOOKUP(D74,ListesDeroulantes!C:E,3,FALSE),"")</f>
        <v xml:space="preserve">grated carrots</v>
      </c>
      <c r="Y74" s="31" t="str">
        <f>IFERROR("./images/"&amp;VLOOKUP(D74,ListesDeroulantes!C:E,2,FALSE),"")</f>
        <v>./images/carrots.png</v>
      </c>
      <c r="Z74" s="31" t="str">
        <f>IFERROR(VLOOKUP(E74,ListesDeroulantes!F:H,3,FALSE),"")</f>
        <v/>
      </c>
      <c r="AA74" s="31" t="str">
        <f>IFERROR("./images/"&amp;VLOOKUP(E74,ListesDeroulantes!F:H,2,FALSE),"")</f>
        <v/>
      </c>
      <c r="AB74" s="31" t="str">
        <f t="shared" ref="AB74:AB83" si="57">X74&amp;IF(Z74&lt;&gt;""," with "&amp;Z74,"")&amp;IF(AND(X74&lt;&gt;"",F74&lt;&gt;"")," and ","")&amp;IF(F74&lt;&gt;"",F74,"")</f>
        <v xml:space="preserve">grated carrots</v>
      </c>
      <c r="AC74" t="str">
        <f>IFERROR(VLOOKUP(G74,ListesDeroulantes!I:K,3,FALSE),"")</f>
        <v>pasta</v>
      </c>
      <c r="AD74" t="str">
        <f>IFERROR("./images/"&amp;VLOOKUP(G74,ListesDeroulantes!I:K,2,FALSE),"")</f>
        <v>./images/pasta.png</v>
      </c>
      <c r="AE74" t="str">
        <f>IFERROR(VLOOKUP(H74,ListesDeroulantes!I:K,3,FALSE),"")</f>
        <v>lentils</v>
      </c>
      <c r="AF74" t="str">
        <f>IFERROR("./images/"&amp;VLOOKUP(H74,ListesDeroulantes!I:K,2,FALSE),"")</f>
        <v>./images/lentils.png</v>
      </c>
      <c r="AG74" t="str">
        <f>IFERROR(VLOOKUP(I74,ListesDeroulantes!I:K,3,FALSE),"")</f>
        <v/>
      </c>
      <c r="AH74" s="31" t="str">
        <f>IFERROR("./images/"&amp;VLOOKUP(I74,ListesDeroulantes!I:K,2,FALSE),"")</f>
        <v/>
      </c>
      <c r="AI74" t="str">
        <f t="shared" ref="AI74:AI83" si="58">AC74&amp;IF(AE74&lt;&gt;""," with "&amp;AE74,"")&amp;IF(AG74&lt;&gt;""," and "&amp;AG74,"")</f>
        <v xml:space="preserve">pasta with lentils</v>
      </c>
      <c r="AJ74" t="str">
        <f>IFERROR(VLOOKUP(J74,ListesDeroulantes!L:N,3,FALSE),"")</f>
        <v xml:space="preserve">chocolate cake</v>
      </c>
      <c r="AK74" t="str">
        <f>IFERROR("./images/"&amp;VLOOKUP(J74,ListesDeroulantes!L:N,2,FALSE),"")</f>
        <v>./images/chocolatecake.png</v>
      </c>
      <c r="AL74" t="str">
        <f>IFERROR(VLOOKUP(K74,ListesDeroulantes!L:N,3,FALSE),"")</f>
        <v/>
      </c>
      <c r="AM74" t="str">
        <f>IFERROR("./images/"&amp;VLOOKUP(K74,ListesDeroulantes!L:N,2,FALSE),"")</f>
        <v/>
      </c>
      <c r="AN74" t="str">
        <f>IFERROR(VLOOKUP(L74,ListesDeroulantes!L:N,3,FALSE),"")</f>
        <v/>
      </c>
      <c r="AO74" s="31" t="str">
        <f>IFERROR("./images/"&amp;VLOOKUP(L74,ListesDeroulantes!L:N,2,FALSE),"")</f>
        <v/>
      </c>
      <c r="AP74" t="str">
        <f t="shared" ref="AP74:AP83" si="59">AJ74&amp;IF(AL74&lt;&gt;""," with "&amp;AL74,"")&amp;IF(AN74&lt;&gt;""," and with "&amp;AN74,"")</f>
        <v xml:space="preserve">chocolate cake</v>
      </c>
      <c r="AQ74" t="str">
        <f>HMTL!B$20&amp;AB74&amp;IF(Y74&lt;&gt;"",HMTL!B$24&amp;Y74&amp;HMTL!B$26,"")&amp;IF(AA74&lt;&gt;"",HMTL!B$28&amp;AA74&amp;HMTL!B$26,"")&amp;HMTL!B$32&amp;HMTL!B$21&amp;AI74&amp;IF(AD74&lt;&gt;"",HMTL!B$24&amp;AD74&amp;HMTL!B$26,"")&amp;IF(AF74&lt;&gt;"",HMTL!B$28&amp;AF74&amp;HMTL!B$26,"")&amp;IF(AH74&lt;&gt;"",HMTL!B$30&amp;AH74&amp;HMTL!B$26,"")&amp;HMTL!B$32&amp;HMTL!B$22&amp;AP74&amp;IF(AK74&lt;&gt;"",HMTL!B$24&amp;AK74&amp;HMTL!B$26,"")&amp;IF(AM74&lt;&gt;"",HMTL!B$28&amp;AM74&amp;HMTL!B$26,"")&amp;IF(AO74&lt;&gt;"",HMTL!B$30&amp;AO74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4" s="31" t="str">
        <f>IF(A74&lt;&gt;"",W74&amp;AQ74&amp;HMTL!B$32&amp;HMTL!B$34,"")</f>
        <v xml:space="preserve">        &lt;!-- début d'un menu--&gt;
        &lt;div class="u-accordion-item"&gt;
          &lt;a class="u-accordion-link u-button-style u-palette-3-light-2 u-accordion-link-2" id="link-accordion-4c47"
            aria-controls="accordion-4c47" aria-selected="false"&gt;
            &lt;span class="u-accordion-link-text"&gt;7/7/2024&lt;/span&gt;&lt;span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7th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4" s="32"/>
    </row>
    <row r="75" ht="14.25">
      <c r="A75" s="41">
        <v>45481</v>
      </c>
      <c r="B75" s="42">
        <f t="shared" si="50"/>
        <v>1</v>
      </c>
      <c r="C75" s="42" t="s">
        <v>96</v>
      </c>
      <c r="D75" s="42" t="s">
        <v>97</v>
      </c>
      <c r="E75" s="42"/>
      <c r="F75" s="43"/>
      <c r="G75" s="42" t="s">
        <v>98</v>
      </c>
      <c r="H75" s="43" t="s">
        <v>99</v>
      </c>
      <c r="I75" s="43"/>
      <c r="J75" s="43" t="s">
        <v>100</v>
      </c>
      <c r="K75" s="43"/>
      <c r="L75" s="43"/>
      <c r="N75">
        <f t="shared" si="51"/>
        <v>2</v>
      </c>
      <c r="O75" t="str">
        <f t="shared" si="52"/>
        <v>Monday</v>
      </c>
      <c r="P75" t="str">
        <f>VLOOKUP(DAY(A75),Paramètres!I$3:J$33,2,FALSE)</f>
        <v>8th</v>
      </c>
      <c r="Q75" t="str">
        <f>VLOOKUP(MONTH(A75),Paramètres!M$3:N$14,2,FALSE)</f>
        <v>July</v>
      </c>
      <c r="R75" t="str">
        <f t="shared" si="53"/>
        <v>8/7/2024</v>
      </c>
      <c r="S75" t="str">
        <f t="shared" si="54"/>
        <v xml:space="preserve">Today is Monday</v>
      </c>
      <c r="T75" s="31" t="str">
        <f t="shared" si="55"/>
        <v xml:space="preserve"> the 8th of July, 2024</v>
      </c>
      <c r="U75" t="str">
        <f>IF(C75="","",VLOOKUP(C75,ListesDeroulantes!A:B,2,FALSE)&amp;" menu")</f>
        <v xml:space="preserve">organic menu</v>
      </c>
      <c r="V75" t="str">
        <f t="shared" si="56"/>
        <v xml:space="preserve">Today, there is a organic menu:</v>
      </c>
      <c r="W75" t="str">
        <f>HMTL!B$10&amp;R75&amp;HMTL!B$12&amp;S75&amp;HMTL!B$14&amp;T75&amp;HMTL!B$16&amp;V75&amp;HMTL!B$18</f>
        <v xml:space="preserve">        &lt;!-- début d'un menu--&gt;
        &lt;div class="u-accordion-item"&gt;
          &lt;a class="u-accordion-link u-button-style u-palette-3-light-2 u-accordion-link-2" id="link-accordion-4c47"
            aria-controls="accordion-4c47" aria-selected="false"&gt;
            &lt;span class="u-accordion-link-text"&gt;8/7/2024&lt;/span&gt;&lt;span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8th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5" s="31" t="str">
        <f>IFERROR(VLOOKUP(D75,ListesDeroulantes!C:E,3,FALSE),"")</f>
        <v xml:space="preserve">grated carrots</v>
      </c>
      <c r="Y75" s="31" t="str">
        <f>IFERROR("./images/"&amp;VLOOKUP(D75,ListesDeroulantes!C:E,2,FALSE),"")</f>
        <v>./images/carrots.png</v>
      </c>
      <c r="Z75" s="31" t="str">
        <f>IFERROR(VLOOKUP(E75,ListesDeroulantes!F:H,3,FALSE),"")</f>
        <v/>
      </c>
      <c r="AA75" s="31" t="str">
        <f>IFERROR("./images/"&amp;VLOOKUP(E75,ListesDeroulantes!F:H,2,FALSE),"")</f>
        <v/>
      </c>
      <c r="AB75" s="31" t="str">
        <f t="shared" si="57"/>
        <v xml:space="preserve">grated carrots</v>
      </c>
      <c r="AC75" t="str">
        <f>IFERROR(VLOOKUP(G75,ListesDeroulantes!I:K,3,FALSE),"")</f>
        <v>pasta</v>
      </c>
      <c r="AD75" t="str">
        <f>IFERROR("./images/"&amp;VLOOKUP(G75,ListesDeroulantes!I:K,2,FALSE),"")</f>
        <v>./images/pasta.png</v>
      </c>
      <c r="AE75" t="str">
        <f>IFERROR(VLOOKUP(H75,ListesDeroulantes!I:K,3,FALSE),"")</f>
        <v>lentils</v>
      </c>
      <c r="AF75" t="str">
        <f>IFERROR("./images/"&amp;VLOOKUP(H75,ListesDeroulantes!I:K,2,FALSE),"")</f>
        <v>./images/lentils.png</v>
      </c>
      <c r="AG75" t="str">
        <f>IFERROR(VLOOKUP(I75,ListesDeroulantes!I:K,3,FALSE),"")</f>
        <v/>
      </c>
      <c r="AH75" s="31" t="str">
        <f>IFERROR("./images/"&amp;VLOOKUP(I75,ListesDeroulantes!I:K,2,FALSE),"")</f>
        <v/>
      </c>
      <c r="AI75" t="str">
        <f t="shared" si="58"/>
        <v xml:space="preserve">pasta with lentils</v>
      </c>
      <c r="AJ75" t="str">
        <f>IFERROR(VLOOKUP(J75,ListesDeroulantes!L:N,3,FALSE),"")</f>
        <v xml:space="preserve">chocolate cake</v>
      </c>
      <c r="AK75" t="str">
        <f>IFERROR("./images/"&amp;VLOOKUP(J75,ListesDeroulantes!L:N,2,FALSE),"")</f>
        <v>./images/chocolatecake.png</v>
      </c>
      <c r="AL75" t="str">
        <f>IFERROR(VLOOKUP(K75,ListesDeroulantes!L:N,3,FALSE),"")</f>
        <v/>
      </c>
      <c r="AM75" t="str">
        <f>IFERROR("./images/"&amp;VLOOKUP(K75,ListesDeroulantes!L:N,2,FALSE),"")</f>
        <v/>
      </c>
      <c r="AN75" t="str">
        <f>IFERROR(VLOOKUP(L75,ListesDeroulantes!L:N,3,FALSE),"")</f>
        <v/>
      </c>
      <c r="AO75" s="31" t="str">
        <f>IFERROR("./images/"&amp;VLOOKUP(L75,ListesDeroulantes!L:N,2,FALSE),"")</f>
        <v/>
      </c>
      <c r="AP75" t="str">
        <f t="shared" si="59"/>
        <v xml:space="preserve">chocolate cake</v>
      </c>
      <c r="AQ75" t="str">
        <f>HMTL!B$20&amp;AB75&amp;IF(Y75&lt;&gt;"",HMTL!B$24&amp;Y75&amp;HMTL!B$26,"")&amp;IF(AA75&lt;&gt;"",HMTL!B$28&amp;AA75&amp;HMTL!B$26,"")&amp;HMTL!B$32&amp;HMTL!B$21&amp;AI75&amp;IF(AD75&lt;&gt;"",HMTL!B$24&amp;AD75&amp;HMTL!B$26,"")&amp;IF(AF75&lt;&gt;"",HMTL!B$28&amp;AF75&amp;HMTL!B$26,"")&amp;IF(AH75&lt;&gt;"",HMTL!B$30&amp;AH75&amp;HMTL!B$26,"")&amp;HMTL!B$32&amp;HMTL!B$22&amp;AP75&amp;IF(AK75&lt;&gt;"",HMTL!B$24&amp;AK75&amp;HMTL!B$26,"")&amp;IF(AM75&lt;&gt;"",HMTL!B$28&amp;AM75&amp;HMTL!B$26,"")&amp;IF(AO75&lt;&gt;"",HMTL!B$30&amp;AO75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5" s="31" t="str">
        <f>IF(A75&lt;&gt;"",W75&amp;AQ75&amp;HMTL!B$32&amp;HMTL!B$34,"")</f>
        <v xml:space="preserve">        &lt;!-- début d'un menu--&gt;
        &lt;div class="u-accordion-item"&gt;
          &lt;a class="u-accordion-link u-button-style u-palette-3-light-2 u-accordion-link-2" id="link-accordion-4c47"
            aria-controls="accordion-4c47" aria-selected="false"&gt;
            &lt;span class="u-accordion-link-text"&gt;8/7/2024&lt;/span&gt;&lt;span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8th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5" s="32"/>
    </row>
    <row r="76" ht="14.25">
      <c r="A76" s="41">
        <v>45482</v>
      </c>
      <c r="B76" s="42">
        <f t="shared" si="50"/>
        <v>2</v>
      </c>
      <c r="C76" s="42" t="s">
        <v>96</v>
      </c>
      <c r="D76" s="42" t="s">
        <v>97</v>
      </c>
      <c r="E76" s="42"/>
      <c r="F76" s="43"/>
      <c r="G76" s="42" t="s">
        <v>98</v>
      </c>
      <c r="H76" s="43" t="s">
        <v>99</v>
      </c>
      <c r="I76" s="43"/>
      <c r="J76" s="43" t="s">
        <v>100</v>
      </c>
      <c r="K76" s="43"/>
      <c r="L76" s="43"/>
      <c r="N76">
        <f t="shared" si="51"/>
        <v>3</v>
      </c>
      <c r="O76" t="str">
        <f t="shared" si="52"/>
        <v>Tuesday</v>
      </c>
      <c r="P76" t="str">
        <f>VLOOKUP(DAY(A76),Paramètres!I$3:J$33,2,FALSE)</f>
        <v>9th</v>
      </c>
      <c r="Q76" t="str">
        <f>VLOOKUP(MONTH(A76),Paramètres!M$3:N$14,2,FALSE)</f>
        <v>July</v>
      </c>
      <c r="R76" t="str">
        <f t="shared" si="53"/>
        <v>9/7/2024</v>
      </c>
      <c r="S76" t="str">
        <f t="shared" si="54"/>
        <v xml:space="preserve">Today is Tuesday</v>
      </c>
      <c r="T76" s="31" t="str">
        <f t="shared" si="55"/>
        <v xml:space="preserve"> the 9th of July, 2024</v>
      </c>
      <c r="U76" t="str">
        <f>IF(C76="","",VLOOKUP(C76,ListesDeroulantes!A:B,2,FALSE)&amp;" menu")</f>
        <v xml:space="preserve">organic menu</v>
      </c>
      <c r="V76" t="str">
        <f t="shared" si="56"/>
        <v xml:space="preserve">Today, there is a organic menu:</v>
      </c>
      <c r="W76" t="str">
        <f>HMTL!B$10&amp;R76&amp;HMTL!B$12&amp;S76&amp;HMTL!B$14&amp;T76&amp;HMTL!B$16&amp;V76&amp;HMTL!B$18</f>
        <v xml:space="preserve">        &lt;!-- début d'un menu--&gt;
        &lt;div class="u-accordion-item"&gt;
          &lt;a class="u-accordion-link u-button-style u-palette-3-light-2 u-accordion-link-2" id="link-accordion-4c47"
            aria-controls="accordion-4c47" aria-selected="false"&gt;
            &lt;span class="u-accordion-link-text"&gt;9/7/2024&lt;/span&gt;&lt;span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9th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6" s="31" t="str">
        <f>IFERROR(VLOOKUP(D76,ListesDeroulantes!C:E,3,FALSE),"")</f>
        <v xml:space="preserve">grated carrots</v>
      </c>
      <c r="Y76" s="31" t="str">
        <f>IFERROR("./images/"&amp;VLOOKUP(D76,ListesDeroulantes!C:E,2,FALSE),"")</f>
        <v>./images/carrots.png</v>
      </c>
      <c r="Z76" s="31" t="str">
        <f>IFERROR(VLOOKUP(E76,ListesDeroulantes!F:H,3,FALSE),"")</f>
        <v/>
      </c>
      <c r="AA76" s="31" t="str">
        <f>IFERROR("./images/"&amp;VLOOKUP(E76,ListesDeroulantes!F:H,2,FALSE),"")</f>
        <v/>
      </c>
      <c r="AB76" s="31" t="str">
        <f t="shared" si="57"/>
        <v xml:space="preserve">grated carrots</v>
      </c>
      <c r="AC76" t="str">
        <f>IFERROR(VLOOKUP(G76,ListesDeroulantes!I:K,3,FALSE),"")</f>
        <v>pasta</v>
      </c>
      <c r="AD76" t="str">
        <f>IFERROR("./images/"&amp;VLOOKUP(G76,ListesDeroulantes!I:K,2,FALSE),"")</f>
        <v>./images/pasta.png</v>
      </c>
      <c r="AE76" t="str">
        <f>IFERROR(VLOOKUP(H76,ListesDeroulantes!I:K,3,FALSE),"")</f>
        <v>lentils</v>
      </c>
      <c r="AF76" t="str">
        <f>IFERROR("./images/"&amp;VLOOKUP(H76,ListesDeroulantes!I:K,2,FALSE),"")</f>
        <v>./images/lentils.png</v>
      </c>
      <c r="AG76" t="str">
        <f>IFERROR(VLOOKUP(I76,ListesDeroulantes!I:K,3,FALSE),"")</f>
        <v/>
      </c>
      <c r="AH76" s="31" t="str">
        <f>IFERROR("./images/"&amp;VLOOKUP(I76,ListesDeroulantes!I:K,2,FALSE),"")</f>
        <v/>
      </c>
      <c r="AI76" t="str">
        <f t="shared" si="58"/>
        <v xml:space="preserve">pasta with lentils</v>
      </c>
      <c r="AJ76" t="str">
        <f>IFERROR(VLOOKUP(J76,ListesDeroulantes!L:N,3,FALSE),"")</f>
        <v xml:space="preserve">chocolate cake</v>
      </c>
      <c r="AK76" t="str">
        <f>IFERROR("./images/"&amp;VLOOKUP(J76,ListesDeroulantes!L:N,2,FALSE),"")</f>
        <v>./images/chocolatecake.png</v>
      </c>
      <c r="AL76" t="str">
        <f>IFERROR(VLOOKUP(K76,ListesDeroulantes!L:N,3,FALSE),"")</f>
        <v/>
      </c>
      <c r="AM76" t="str">
        <f>IFERROR("./images/"&amp;VLOOKUP(K76,ListesDeroulantes!L:N,2,FALSE),"")</f>
        <v/>
      </c>
      <c r="AN76" t="str">
        <f>IFERROR(VLOOKUP(L76,ListesDeroulantes!L:N,3,FALSE),"")</f>
        <v/>
      </c>
      <c r="AO76" s="31" t="str">
        <f>IFERROR("./images/"&amp;VLOOKUP(L76,ListesDeroulantes!L:N,2,FALSE),"")</f>
        <v/>
      </c>
      <c r="AP76" t="str">
        <f t="shared" si="59"/>
        <v xml:space="preserve">chocolate cake</v>
      </c>
      <c r="AQ76" t="str">
        <f>HMTL!B$20&amp;AB76&amp;IF(Y76&lt;&gt;"",HMTL!B$24&amp;Y76&amp;HMTL!B$26,"")&amp;IF(AA76&lt;&gt;"",HMTL!B$28&amp;AA76&amp;HMTL!B$26,"")&amp;HMTL!B$32&amp;HMTL!B$21&amp;AI76&amp;IF(AD76&lt;&gt;"",HMTL!B$24&amp;AD76&amp;HMTL!B$26,"")&amp;IF(AF76&lt;&gt;"",HMTL!B$28&amp;AF76&amp;HMTL!B$26,"")&amp;IF(AH76&lt;&gt;"",HMTL!B$30&amp;AH76&amp;HMTL!B$26,"")&amp;HMTL!B$32&amp;HMTL!B$22&amp;AP76&amp;IF(AK76&lt;&gt;"",HMTL!B$24&amp;AK76&amp;HMTL!B$26,"")&amp;IF(AM76&lt;&gt;"",HMTL!B$28&amp;AM76&amp;HMTL!B$26,"")&amp;IF(AO76&lt;&gt;"",HMTL!B$30&amp;AO76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6" s="31" t="str">
        <f>IF(A76&lt;&gt;"",W76&amp;AQ76&amp;HMTL!B$32&amp;HMTL!B$34,"")</f>
        <v xml:space="preserve">        &lt;!-- début d'un menu--&gt;
        &lt;div class="u-accordion-item"&gt;
          &lt;a class="u-accordion-link u-button-style u-palette-3-light-2 u-accordion-link-2" id="link-accordion-4c47"
            aria-controls="accordion-4c47" aria-selected="false"&gt;
            &lt;span class="u-accordion-link-text"&gt;9/7/2024&lt;/span&gt;&lt;span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9th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6" s="32"/>
    </row>
    <row r="77" ht="14.25">
      <c r="A77" s="41">
        <v>45483</v>
      </c>
      <c r="B77" s="42">
        <f t="shared" si="50"/>
        <v>3</v>
      </c>
      <c r="C77" s="42" t="s">
        <v>96</v>
      </c>
      <c r="D77" s="42" t="s">
        <v>97</v>
      </c>
      <c r="E77" s="42"/>
      <c r="F77" s="43"/>
      <c r="G77" s="42" t="s">
        <v>98</v>
      </c>
      <c r="H77" s="43" t="s">
        <v>99</v>
      </c>
      <c r="I77" s="43"/>
      <c r="J77" s="43" t="s">
        <v>100</v>
      </c>
      <c r="K77" s="43"/>
      <c r="L77" s="43"/>
      <c r="N77">
        <f t="shared" si="51"/>
        <v>4</v>
      </c>
      <c r="O77" t="str">
        <f t="shared" si="52"/>
        <v>Wednesday</v>
      </c>
      <c r="P77" t="str">
        <f>VLOOKUP(DAY(A77),Paramètres!I$3:J$33,2,FALSE)</f>
        <v>10th</v>
      </c>
      <c r="Q77" t="str">
        <f>VLOOKUP(MONTH(A77),Paramètres!M$3:N$14,2,FALSE)</f>
        <v>July</v>
      </c>
      <c r="R77" t="str">
        <f t="shared" si="53"/>
        <v>10/7/2024</v>
      </c>
      <c r="S77" t="str">
        <f t="shared" si="54"/>
        <v xml:space="preserve">Today is Wednesday</v>
      </c>
      <c r="T77" s="31" t="str">
        <f t="shared" si="55"/>
        <v xml:space="preserve"> the 10th of July, 2024</v>
      </c>
      <c r="U77" t="str">
        <f>IF(C77="","",VLOOKUP(C77,ListesDeroulantes!A:B,2,FALSE)&amp;" menu")</f>
        <v xml:space="preserve">organic menu</v>
      </c>
      <c r="V77" t="str">
        <f t="shared" si="56"/>
        <v xml:space="preserve">Today, there is a organic menu:</v>
      </c>
      <c r="W77" t="str">
        <f>HMTL!B$10&amp;R77&amp;HMTL!B$12&amp;S77&amp;HMTL!B$14&amp;T77&amp;HMTL!B$16&amp;V77&amp;HMTL!B$18</f>
        <v xml:space="preserve">        &lt;!-- début d'un menu--&gt;
        &lt;div class="u-accordion-item"&gt;
          &lt;a class="u-accordion-link u-button-style u-palette-3-light-2 u-accordion-link-2" id="link-accordion-4c47"
            aria-controls="accordion-4c47" aria-selected="false"&gt;
            &lt;span class="u-accordion-link-text"&gt;10/7/2024&lt;/span&gt;&lt;span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10th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7" s="31" t="str">
        <f>IFERROR(VLOOKUP(D77,ListesDeroulantes!C:E,3,FALSE),"")</f>
        <v xml:space="preserve">grated carrots</v>
      </c>
      <c r="Y77" s="31" t="str">
        <f>IFERROR("./images/"&amp;VLOOKUP(D77,ListesDeroulantes!C:E,2,FALSE),"")</f>
        <v>./images/carrots.png</v>
      </c>
      <c r="Z77" s="31" t="str">
        <f>IFERROR(VLOOKUP(E77,ListesDeroulantes!F:H,3,FALSE),"")</f>
        <v/>
      </c>
      <c r="AA77" s="31" t="str">
        <f>IFERROR("./images/"&amp;VLOOKUP(E77,ListesDeroulantes!F:H,2,FALSE),"")</f>
        <v/>
      </c>
      <c r="AB77" s="31" t="str">
        <f t="shared" si="57"/>
        <v xml:space="preserve">grated carrots</v>
      </c>
      <c r="AC77" t="str">
        <f>IFERROR(VLOOKUP(G77,ListesDeroulantes!I:K,3,FALSE),"")</f>
        <v>pasta</v>
      </c>
      <c r="AD77" t="str">
        <f>IFERROR("./images/"&amp;VLOOKUP(G77,ListesDeroulantes!I:K,2,FALSE),"")</f>
        <v>./images/pasta.png</v>
      </c>
      <c r="AE77" t="str">
        <f>IFERROR(VLOOKUP(H77,ListesDeroulantes!I:K,3,FALSE),"")</f>
        <v>lentils</v>
      </c>
      <c r="AF77" t="str">
        <f>IFERROR("./images/"&amp;VLOOKUP(H77,ListesDeroulantes!I:K,2,FALSE),"")</f>
        <v>./images/lentils.png</v>
      </c>
      <c r="AG77" t="str">
        <f>IFERROR(VLOOKUP(I77,ListesDeroulantes!I:K,3,FALSE),"")</f>
        <v/>
      </c>
      <c r="AH77" s="31" t="str">
        <f>IFERROR("./images/"&amp;VLOOKUP(I77,ListesDeroulantes!I:K,2,FALSE),"")</f>
        <v/>
      </c>
      <c r="AI77" t="str">
        <f t="shared" si="58"/>
        <v xml:space="preserve">pasta with lentils</v>
      </c>
      <c r="AJ77" t="str">
        <f>IFERROR(VLOOKUP(J77,ListesDeroulantes!L:N,3,FALSE),"")</f>
        <v xml:space="preserve">chocolate cake</v>
      </c>
      <c r="AK77" t="str">
        <f>IFERROR("./images/"&amp;VLOOKUP(J77,ListesDeroulantes!L:N,2,FALSE),"")</f>
        <v>./images/chocolatecake.png</v>
      </c>
      <c r="AL77" t="str">
        <f>IFERROR(VLOOKUP(K77,ListesDeroulantes!L:N,3,FALSE),"")</f>
        <v/>
      </c>
      <c r="AM77" t="str">
        <f>IFERROR("./images/"&amp;VLOOKUP(K77,ListesDeroulantes!L:N,2,FALSE),"")</f>
        <v/>
      </c>
      <c r="AN77" t="str">
        <f>IFERROR(VLOOKUP(L77,ListesDeroulantes!L:N,3,FALSE),"")</f>
        <v/>
      </c>
      <c r="AO77" s="31" t="str">
        <f>IFERROR("./images/"&amp;VLOOKUP(L77,ListesDeroulantes!L:N,2,FALSE),"")</f>
        <v/>
      </c>
      <c r="AP77" t="str">
        <f t="shared" si="59"/>
        <v xml:space="preserve">chocolate cake</v>
      </c>
      <c r="AQ77" t="str">
        <f>HMTL!B$20&amp;AB77&amp;IF(Y77&lt;&gt;"",HMTL!B$24&amp;Y77&amp;HMTL!B$26,"")&amp;IF(AA77&lt;&gt;"",HMTL!B$28&amp;AA77&amp;HMTL!B$26,"")&amp;HMTL!B$32&amp;HMTL!B$21&amp;AI77&amp;IF(AD77&lt;&gt;"",HMTL!B$24&amp;AD77&amp;HMTL!B$26,"")&amp;IF(AF77&lt;&gt;"",HMTL!B$28&amp;AF77&amp;HMTL!B$26,"")&amp;IF(AH77&lt;&gt;"",HMTL!B$30&amp;AH77&amp;HMTL!B$26,"")&amp;HMTL!B$32&amp;HMTL!B$22&amp;AP77&amp;IF(AK77&lt;&gt;"",HMTL!B$24&amp;AK77&amp;HMTL!B$26,"")&amp;IF(AM77&lt;&gt;"",HMTL!B$28&amp;AM77&amp;HMTL!B$26,"")&amp;IF(AO77&lt;&gt;"",HMTL!B$30&amp;AO77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7" s="31" t="str">
        <f>IF(A77&lt;&gt;"",W77&amp;AQ77&amp;HMTL!B$32&amp;HMTL!B$34,"")</f>
        <v xml:space="preserve">        &lt;!-- début d'un menu--&gt;
        &lt;div class="u-accordion-item"&gt;
          &lt;a class="u-accordion-link u-button-style u-palette-3-light-2 u-accordion-link-2" id="link-accordion-4c47"
            aria-controls="accordion-4c47" aria-selected="false"&gt;
            &lt;span class="u-accordion-link-text"&gt;10/7/2024&lt;/span&gt;&lt;span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10th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7" s="32"/>
    </row>
    <row r="78" ht="14.25">
      <c r="A78" s="41">
        <v>45484</v>
      </c>
      <c r="B78" s="42">
        <f t="shared" si="50"/>
        <v>4</v>
      </c>
      <c r="C78" s="42" t="s">
        <v>96</v>
      </c>
      <c r="D78" s="42" t="s">
        <v>97</v>
      </c>
      <c r="E78" s="42"/>
      <c r="F78" s="43"/>
      <c r="G78" s="42" t="s">
        <v>98</v>
      </c>
      <c r="H78" s="43" t="s">
        <v>99</v>
      </c>
      <c r="I78" s="43"/>
      <c r="J78" s="43" t="s">
        <v>100</v>
      </c>
      <c r="K78" s="43"/>
      <c r="L78" s="43"/>
      <c r="N78">
        <f t="shared" si="51"/>
        <v>5</v>
      </c>
      <c r="O78" t="str">
        <f t="shared" si="52"/>
        <v>Thursday</v>
      </c>
      <c r="P78" t="str">
        <f>VLOOKUP(DAY(A78),Paramètres!I$3:J$33,2,FALSE)</f>
        <v>11th</v>
      </c>
      <c r="Q78" t="str">
        <f>VLOOKUP(MONTH(A78),Paramètres!M$3:N$14,2,FALSE)</f>
        <v>July</v>
      </c>
      <c r="R78" t="str">
        <f t="shared" si="53"/>
        <v>11/7/2024</v>
      </c>
      <c r="S78" t="str">
        <f t="shared" si="54"/>
        <v xml:space="preserve">Today is Thursday</v>
      </c>
      <c r="T78" s="31" t="str">
        <f t="shared" si="55"/>
        <v xml:space="preserve"> the 11th of July, 2024</v>
      </c>
      <c r="U78" t="str">
        <f>IF(C78="","",VLOOKUP(C78,ListesDeroulantes!A:B,2,FALSE)&amp;" menu")</f>
        <v xml:space="preserve">organic menu</v>
      </c>
      <c r="V78" t="str">
        <f t="shared" si="56"/>
        <v xml:space="preserve">Today, there is a organic menu:</v>
      </c>
      <c r="W78" t="str">
        <f>HMTL!B$10&amp;R78&amp;HMTL!B$12&amp;S78&amp;HMTL!B$14&amp;T78&amp;HMTL!B$16&amp;V78&amp;HMTL!B$18</f>
        <v xml:space="preserve">        &lt;!-- début d'un menu--&gt;
        &lt;div class="u-accordion-item"&gt;
          &lt;a class="u-accordion-link u-button-style u-palette-3-light-2 u-accordion-link-2" id="link-accordion-4c47"
            aria-controls="accordion-4c47" aria-selected="false"&gt;
            &lt;span class="u-accordion-link-text"&gt;11/7/2024&lt;/span&gt;&lt;span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11th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8" s="31" t="str">
        <f>IFERROR(VLOOKUP(D78,ListesDeroulantes!C:E,3,FALSE),"")</f>
        <v xml:space="preserve">grated carrots</v>
      </c>
      <c r="Y78" s="31" t="str">
        <f>IFERROR("./images/"&amp;VLOOKUP(D78,ListesDeroulantes!C:E,2,FALSE),"")</f>
        <v>./images/carrots.png</v>
      </c>
      <c r="Z78" s="31" t="str">
        <f>IFERROR(VLOOKUP(E78,ListesDeroulantes!F:H,3,FALSE),"")</f>
        <v/>
      </c>
      <c r="AA78" s="31" t="str">
        <f>IFERROR("./images/"&amp;VLOOKUP(E78,ListesDeroulantes!F:H,2,FALSE),"")</f>
        <v/>
      </c>
      <c r="AB78" s="31" t="str">
        <f t="shared" si="57"/>
        <v xml:space="preserve">grated carrots</v>
      </c>
      <c r="AC78" t="str">
        <f>IFERROR(VLOOKUP(G78,ListesDeroulantes!I:K,3,FALSE),"")</f>
        <v>pasta</v>
      </c>
      <c r="AD78" t="str">
        <f>IFERROR("./images/"&amp;VLOOKUP(G78,ListesDeroulantes!I:K,2,FALSE),"")</f>
        <v>./images/pasta.png</v>
      </c>
      <c r="AE78" t="str">
        <f>IFERROR(VLOOKUP(H78,ListesDeroulantes!I:K,3,FALSE),"")</f>
        <v>lentils</v>
      </c>
      <c r="AF78" t="str">
        <f>IFERROR("./images/"&amp;VLOOKUP(H78,ListesDeroulantes!I:K,2,FALSE),"")</f>
        <v>./images/lentils.png</v>
      </c>
      <c r="AG78" t="str">
        <f>IFERROR(VLOOKUP(I78,ListesDeroulantes!I:K,3,FALSE),"")</f>
        <v/>
      </c>
      <c r="AH78" s="31" t="str">
        <f>IFERROR("./images/"&amp;VLOOKUP(I78,ListesDeroulantes!I:K,2,FALSE),"")</f>
        <v/>
      </c>
      <c r="AI78" t="str">
        <f t="shared" si="58"/>
        <v xml:space="preserve">pasta with lentils</v>
      </c>
      <c r="AJ78" t="str">
        <f>IFERROR(VLOOKUP(J78,ListesDeroulantes!L:N,3,FALSE),"")</f>
        <v xml:space="preserve">chocolate cake</v>
      </c>
      <c r="AK78" t="str">
        <f>IFERROR("./images/"&amp;VLOOKUP(J78,ListesDeroulantes!L:N,2,FALSE),"")</f>
        <v>./images/chocolatecake.png</v>
      </c>
      <c r="AL78" t="str">
        <f>IFERROR(VLOOKUP(K78,ListesDeroulantes!L:N,3,FALSE),"")</f>
        <v/>
      </c>
      <c r="AM78" t="str">
        <f>IFERROR("./images/"&amp;VLOOKUP(K78,ListesDeroulantes!L:N,2,FALSE),"")</f>
        <v/>
      </c>
      <c r="AN78" t="str">
        <f>IFERROR(VLOOKUP(L78,ListesDeroulantes!L:N,3,FALSE),"")</f>
        <v/>
      </c>
      <c r="AO78" s="31" t="str">
        <f>IFERROR("./images/"&amp;VLOOKUP(L78,ListesDeroulantes!L:N,2,FALSE),"")</f>
        <v/>
      </c>
      <c r="AP78" t="str">
        <f t="shared" si="59"/>
        <v xml:space="preserve">chocolate cake</v>
      </c>
      <c r="AQ78" t="str">
        <f>HMTL!B$20&amp;AB78&amp;IF(Y78&lt;&gt;"",HMTL!B$24&amp;Y78&amp;HMTL!B$26,"")&amp;IF(AA78&lt;&gt;"",HMTL!B$28&amp;AA78&amp;HMTL!B$26,"")&amp;HMTL!B$32&amp;HMTL!B$21&amp;AI78&amp;IF(AD78&lt;&gt;"",HMTL!B$24&amp;AD78&amp;HMTL!B$26,"")&amp;IF(AF78&lt;&gt;"",HMTL!B$28&amp;AF78&amp;HMTL!B$26,"")&amp;IF(AH78&lt;&gt;"",HMTL!B$30&amp;AH78&amp;HMTL!B$26,"")&amp;HMTL!B$32&amp;HMTL!B$22&amp;AP78&amp;IF(AK78&lt;&gt;"",HMTL!B$24&amp;AK78&amp;HMTL!B$26,"")&amp;IF(AM78&lt;&gt;"",HMTL!B$28&amp;AM78&amp;HMTL!B$26,"")&amp;IF(AO78&lt;&gt;"",HMTL!B$30&amp;AO78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8" s="31" t="str">
        <f>IF(A78&lt;&gt;"",W78&amp;AQ78&amp;HMTL!B$32&amp;HMTL!B$34,"")</f>
        <v xml:space="preserve">        &lt;!-- début d'un menu--&gt;
        &lt;div class="u-accordion-item"&gt;
          &lt;a class="u-accordion-link u-button-style u-palette-3-light-2 u-accordion-link-2" id="link-accordion-4c47"
            aria-controls="accordion-4c47" aria-selected="false"&gt;
            &lt;span class="u-accordion-link-text"&gt;11/7/2024&lt;/span&gt;&lt;span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11th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8" s="32"/>
    </row>
    <row r="79" ht="14.25">
      <c r="A79" s="41">
        <v>45485</v>
      </c>
      <c r="B79" s="42">
        <f t="shared" si="50"/>
        <v>5</v>
      </c>
      <c r="C79" s="42" t="s">
        <v>96</v>
      </c>
      <c r="D79" s="42" t="s">
        <v>97</v>
      </c>
      <c r="E79" s="42"/>
      <c r="F79" s="43"/>
      <c r="G79" s="42" t="s">
        <v>98</v>
      </c>
      <c r="H79" s="43" t="s">
        <v>99</v>
      </c>
      <c r="I79" s="43"/>
      <c r="J79" s="43" t="s">
        <v>100</v>
      </c>
      <c r="K79" s="43"/>
      <c r="L79" s="43"/>
      <c r="N79">
        <f t="shared" si="51"/>
        <v>6</v>
      </c>
      <c r="O79" t="str">
        <f t="shared" si="52"/>
        <v>Friday</v>
      </c>
      <c r="P79" t="str">
        <f>VLOOKUP(DAY(A79),Paramètres!I$3:J$33,2,FALSE)</f>
        <v>12th</v>
      </c>
      <c r="Q79" t="str">
        <f>VLOOKUP(MONTH(A79),Paramètres!M$3:N$14,2,FALSE)</f>
        <v>July</v>
      </c>
      <c r="R79" t="str">
        <f t="shared" si="53"/>
        <v>12/7/2024</v>
      </c>
      <c r="S79" t="str">
        <f t="shared" si="54"/>
        <v xml:space="preserve">Today is Friday</v>
      </c>
      <c r="T79" s="31" t="str">
        <f t="shared" si="55"/>
        <v xml:space="preserve"> the 12th of July, 2024</v>
      </c>
      <c r="U79" t="str">
        <f>IF(C79="","",VLOOKUP(C79,ListesDeroulantes!A:B,2,FALSE)&amp;" menu")</f>
        <v xml:space="preserve">organic menu</v>
      </c>
      <c r="V79" t="str">
        <f t="shared" si="56"/>
        <v xml:space="preserve">Today, there is a organic menu:</v>
      </c>
      <c r="W79" t="str">
        <f>HMTL!B$10&amp;R79&amp;HMTL!B$12&amp;S79&amp;HMTL!B$14&amp;T79&amp;HMTL!B$16&amp;V79&amp;HMTL!B$18</f>
        <v xml:space="preserve">        &lt;!-- début d'un menu--&gt;
        &lt;div class="u-accordion-item"&gt;
          &lt;a class="u-accordion-link u-button-style u-palette-3-light-2 u-accordion-link-2" id="link-accordion-4c47"
            aria-controls="accordion-4c47" aria-selected="false"&gt;
            &lt;span class="u-accordion-link-text"&gt;12/7/2024&lt;/span&gt;&lt;span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12th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9" s="31" t="str">
        <f>IFERROR(VLOOKUP(D79,ListesDeroulantes!C:E,3,FALSE),"")</f>
        <v xml:space="preserve">grated carrots</v>
      </c>
      <c r="Y79" s="31" t="str">
        <f>IFERROR("./images/"&amp;VLOOKUP(D79,ListesDeroulantes!C:E,2,FALSE),"")</f>
        <v>./images/carrots.png</v>
      </c>
      <c r="Z79" s="31" t="str">
        <f>IFERROR(VLOOKUP(E79,ListesDeroulantes!F:H,3,FALSE),"")</f>
        <v/>
      </c>
      <c r="AA79" s="31" t="str">
        <f>IFERROR("./images/"&amp;VLOOKUP(E79,ListesDeroulantes!F:H,2,FALSE),"")</f>
        <v/>
      </c>
      <c r="AB79" s="31" t="str">
        <f t="shared" si="57"/>
        <v xml:space="preserve">grated carrots</v>
      </c>
      <c r="AC79" t="str">
        <f>IFERROR(VLOOKUP(G79,ListesDeroulantes!I:K,3,FALSE),"")</f>
        <v>pasta</v>
      </c>
      <c r="AD79" t="str">
        <f>IFERROR("./images/"&amp;VLOOKUP(G79,ListesDeroulantes!I:K,2,FALSE),"")</f>
        <v>./images/pasta.png</v>
      </c>
      <c r="AE79" t="str">
        <f>IFERROR(VLOOKUP(H79,ListesDeroulantes!I:K,3,FALSE),"")</f>
        <v>lentils</v>
      </c>
      <c r="AF79" t="str">
        <f>IFERROR("./images/"&amp;VLOOKUP(H79,ListesDeroulantes!I:K,2,FALSE),"")</f>
        <v>./images/lentils.png</v>
      </c>
      <c r="AG79" t="str">
        <f>IFERROR(VLOOKUP(I79,ListesDeroulantes!I:K,3,FALSE),"")</f>
        <v/>
      </c>
      <c r="AH79" s="31" t="str">
        <f>IFERROR("./images/"&amp;VLOOKUP(I79,ListesDeroulantes!I:K,2,FALSE),"")</f>
        <v/>
      </c>
      <c r="AI79" t="str">
        <f t="shared" si="58"/>
        <v xml:space="preserve">pasta with lentils</v>
      </c>
      <c r="AJ79" t="str">
        <f>IFERROR(VLOOKUP(J79,ListesDeroulantes!L:N,3,FALSE),"")</f>
        <v xml:space="preserve">chocolate cake</v>
      </c>
      <c r="AK79" t="str">
        <f>IFERROR("./images/"&amp;VLOOKUP(J79,ListesDeroulantes!L:N,2,FALSE),"")</f>
        <v>./images/chocolatecake.png</v>
      </c>
      <c r="AL79" t="str">
        <f>IFERROR(VLOOKUP(K79,ListesDeroulantes!L:N,3,FALSE),"")</f>
        <v/>
      </c>
      <c r="AM79" t="str">
        <f>IFERROR("./images/"&amp;VLOOKUP(K79,ListesDeroulantes!L:N,2,FALSE),"")</f>
        <v/>
      </c>
      <c r="AN79" t="str">
        <f>IFERROR(VLOOKUP(L79,ListesDeroulantes!L:N,3,FALSE),"")</f>
        <v/>
      </c>
      <c r="AO79" s="31" t="str">
        <f>IFERROR("./images/"&amp;VLOOKUP(L79,ListesDeroulantes!L:N,2,FALSE),"")</f>
        <v/>
      </c>
      <c r="AP79" t="str">
        <f t="shared" si="59"/>
        <v xml:space="preserve">chocolate cake</v>
      </c>
      <c r="AQ79" t="str">
        <f>HMTL!B$20&amp;AB79&amp;IF(Y79&lt;&gt;"",HMTL!B$24&amp;Y79&amp;HMTL!B$26,"")&amp;IF(AA79&lt;&gt;"",HMTL!B$28&amp;AA79&amp;HMTL!B$26,"")&amp;HMTL!B$32&amp;HMTL!B$21&amp;AI79&amp;IF(AD79&lt;&gt;"",HMTL!B$24&amp;AD79&amp;HMTL!B$26,"")&amp;IF(AF79&lt;&gt;"",HMTL!B$28&amp;AF79&amp;HMTL!B$26,"")&amp;IF(AH79&lt;&gt;"",HMTL!B$30&amp;AH79&amp;HMTL!B$26,"")&amp;HMTL!B$32&amp;HMTL!B$22&amp;AP79&amp;IF(AK79&lt;&gt;"",HMTL!B$24&amp;AK79&amp;HMTL!B$26,"")&amp;IF(AM79&lt;&gt;"",HMTL!B$28&amp;AM79&amp;HMTL!B$26,"")&amp;IF(AO79&lt;&gt;"",HMTL!B$30&amp;AO79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9" s="31" t="str">
        <f>IF(A79&lt;&gt;"",W79&amp;AQ79&amp;HMTL!B$32&amp;HMTL!B$34,"")</f>
        <v xml:space="preserve">        &lt;!-- début d'un menu--&gt;
        &lt;div class="u-accordion-item"&gt;
          &lt;a class="u-accordion-link u-button-style u-palette-3-light-2 u-accordion-link-2" id="link-accordion-4c47"
            aria-controls="accordion-4c47" aria-selected="false"&gt;
            &lt;span class="u-accordion-link-text"&gt;12/7/2024&lt;/span&gt;&lt;span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12th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9" s="32"/>
    </row>
    <row r="80" ht="14.25">
      <c r="A80" s="41">
        <v>45486</v>
      </c>
      <c r="B80" s="42">
        <f t="shared" si="50"/>
        <v>6</v>
      </c>
      <c r="C80" s="42" t="s">
        <v>96</v>
      </c>
      <c r="D80" s="42" t="s">
        <v>97</v>
      </c>
      <c r="E80" s="42"/>
      <c r="F80" s="43"/>
      <c r="G80" s="42" t="s">
        <v>98</v>
      </c>
      <c r="H80" s="43" t="s">
        <v>99</v>
      </c>
      <c r="I80" s="43"/>
      <c r="J80" s="43" t="s">
        <v>100</v>
      </c>
      <c r="K80" s="43"/>
      <c r="L80" s="43"/>
      <c r="N80">
        <f t="shared" si="51"/>
        <v>7</v>
      </c>
      <c r="O80" t="str">
        <f t="shared" si="52"/>
        <v>Saturday</v>
      </c>
      <c r="P80" t="str">
        <f>VLOOKUP(DAY(A80),Paramètres!I$3:J$33,2,FALSE)</f>
        <v>13th</v>
      </c>
      <c r="Q80" t="str">
        <f>VLOOKUP(MONTH(A80),Paramètres!M$3:N$14,2,FALSE)</f>
        <v>July</v>
      </c>
      <c r="R80" t="str">
        <f t="shared" si="53"/>
        <v>13/7/2024</v>
      </c>
      <c r="S80" t="str">
        <f t="shared" si="54"/>
        <v xml:space="preserve">Today is Saturday</v>
      </c>
      <c r="T80" s="31" t="str">
        <f t="shared" si="55"/>
        <v xml:space="preserve"> the 13th of July, 2024</v>
      </c>
      <c r="U80" t="str">
        <f>IF(C80="","",VLOOKUP(C80,ListesDeroulantes!A:B,2,FALSE)&amp;" menu")</f>
        <v xml:space="preserve">organic menu</v>
      </c>
      <c r="V80" t="str">
        <f t="shared" si="56"/>
        <v xml:space="preserve">Today, there is a organic menu:</v>
      </c>
      <c r="W80" t="str">
        <f>HMTL!B$10&amp;R80&amp;HMTL!B$12&amp;S80&amp;HMTL!B$14&amp;T80&amp;HMTL!B$16&amp;V80&amp;HMTL!B$18</f>
        <v xml:space="preserve">        &lt;!-- début d'un menu--&gt;
        &lt;div class="u-accordion-item"&gt;
          &lt;a class="u-accordion-link u-button-style u-palette-3-light-2 u-accordion-link-2" id="link-accordion-4c47"
            aria-controls="accordion-4c47" aria-selected="false"&gt;
            &lt;span class="u-accordion-link-text"&gt;13/7/2024&lt;/span&gt;&lt;span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13th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0" s="31" t="str">
        <f>IFERROR(VLOOKUP(D80,ListesDeroulantes!C:E,3,FALSE),"")</f>
        <v xml:space="preserve">grated carrots</v>
      </c>
      <c r="Y80" s="31" t="str">
        <f>IFERROR("./images/"&amp;VLOOKUP(D80,ListesDeroulantes!C:E,2,FALSE),"")</f>
        <v>./images/carrots.png</v>
      </c>
      <c r="Z80" s="31" t="str">
        <f>IFERROR(VLOOKUP(E80,ListesDeroulantes!F:H,3,FALSE),"")</f>
        <v/>
      </c>
      <c r="AA80" s="31" t="str">
        <f>IFERROR("./images/"&amp;VLOOKUP(E80,ListesDeroulantes!F:H,2,FALSE),"")</f>
        <v/>
      </c>
      <c r="AB80" s="31" t="str">
        <f t="shared" si="57"/>
        <v xml:space="preserve">grated carrots</v>
      </c>
      <c r="AC80" t="str">
        <f>IFERROR(VLOOKUP(G80,ListesDeroulantes!I:K,3,FALSE),"")</f>
        <v>pasta</v>
      </c>
      <c r="AD80" t="str">
        <f>IFERROR("./images/"&amp;VLOOKUP(G80,ListesDeroulantes!I:K,2,FALSE),"")</f>
        <v>./images/pasta.png</v>
      </c>
      <c r="AE80" t="str">
        <f>IFERROR(VLOOKUP(H80,ListesDeroulantes!I:K,3,FALSE),"")</f>
        <v>lentils</v>
      </c>
      <c r="AF80" t="str">
        <f>IFERROR("./images/"&amp;VLOOKUP(H80,ListesDeroulantes!I:K,2,FALSE),"")</f>
        <v>./images/lentils.png</v>
      </c>
      <c r="AG80" t="str">
        <f>IFERROR(VLOOKUP(I80,ListesDeroulantes!I:K,3,FALSE),"")</f>
        <v/>
      </c>
      <c r="AH80" s="31" t="str">
        <f>IFERROR("./images/"&amp;VLOOKUP(I80,ListesDeroulantes!I:K,2,FALSE),"")</f>
        <v/>
      </c>
      <c r="AI80" t="str">
        <f t="shared" si="58"/>
        <v xml:space="preserve">pasta with lentils</v>
      </c>
      <c r="AJ80" t="str">
        <f>IFERROR(VLOOKUP(J80,ListesDeroulantes!L:N,3,FALSE),"")</f>
        <v xml:space="preserve">chocolate cake</v>
      </c>
      <c r="AK80" t="str">
        <f>IFERROR("./images/"&amp;VLOOKUP(J80,ListesDeroulantes!L:N,2,FALSE),"")</f>
        <v>./images/chocolatecake.png</v>
      </c>
      <c r="AL80" t="str">
        <f>IFERROR(VLOOKUP(K80,ListesDeroulantes!L:N,3,FALSE),"")</f>
        <v/>
      </c>
      <c r="AM80" t="str">
        <f>IFERROR("./images/"&amp;VLOOKUP(K80,ListesDeroulantes!L:N,2,FALSE),"")</f>
        <v/>
      </c>
      <c r="AN80" t="str">
        <f>IFERROR(VLOOKUP(L80,ListesDeroulantes!L:N,3,FALSE),"")</f>
        <v/>
      </c>
      <c r="AO80" s="31" t="str">
        <f>IFERROR("./images/"&amp;VLOOKUP(L80,ListesDeroulantes!L:N,2,FALSE),"")</f>
        <v/>
      </c>
      <c r="AP80" t="str">
        <f t="shared" si="59"/>
        <v xml:space="preserve">chocolate cake</v>
      </c>
      <c r="AQ80" t="str">
        <f>HMTL!B$20&amp;AB80&amp;IF(Y80&lt;&gt;"",HMTL!B$24&amp;Y80&amp;HMTL!B$26,"")&amp;IF(AA80&lt;&gt;"",HMTL!B$28&amp;AA80&amp;HMTL!B$26,"")&amp;HMTL!B$32&amp;HMTL!B$21&amp;AI80&amp;IF(AD80&lt;&gt;"",HMTL!B$24&amp;AD80&amp;HMTL!B$26,"")&amp;IF(AF80&lt;&gt;"",HMTL!B$28&amp;AF80&amp;HMTL!B$26,"")&amp;IF(AH80&lt;&gt;"",HMTL!B$30&amp;AH80&amp;HMTL!B$26,"")&amp;HMTL!B$32&amp;HMTL!B$22&amp;AP80&amp;IF(AK80&lt;&gt;"",HMTL!B$24&amp;AK80&amp;HMTL!B$26,"")&amp;IF(AM80&lt;&gt;"",HMTL!B$28&amp;AM80&amp;HMTL!B$26,"")&amp;IF(AO80&lt;&gt;"",HMTL!B$30&amp;AO80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0" s="31" t="str">
        <f>IF(A80&lt;&gt;"",W80&amp;AQ80&amp;HMTL!B$32&amp;HMTL!B$34,"")</f>
        <v xml:space="preserve">        &lt;!-- début d'un menu--&gt;
        &lt;div class="u-accordion-item"&gt;
          &lt;a class="u-accordion-link u-button-style u-palette-3-light-2 u-accordion-link-2" id="link-accordion-4c47"
            aria-controls="accordion-4c47" aria-selected="false"&gt;
            &lt;span class="u-accordion-link-text"&gt;13/7/2024&lt;/span&gt;&lt;span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13th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0" s="32"/>
    </row>
    <row r="81" ht="14.25">
      <c r="A81" s="41">
        <v>45487</v>
      </c>
      <c r="B81" s="42">
        <f t="shared" si="50"/>
        <v>7</v>
      </c>
      <c r="C81" s="42" t="s">
        <v>96</v>
      </c>
      <c r="D81" s="42" t="s">
        <v>97</v>
      </c>
      <c r="E81" s="42"/>
      <c r="F81" s="43"/>
      <c r="G81" s="42" t="s">
        <v>98</v>
      </c>
      <c r="H81" s="43" t="s">
        <v>99</v>
      </c>
      <c r="I81" s="43"/>
      <c r="J81" s="43" t="s">
        <v>100</v>
      </c>
      <c r="K81" s="43"/>
      <c r="L81" s="43"/>
      <c r="N81">
        <f t="shared" si="51"/>
        <v>1</v>
      </c>
      <c r="O81" t="str">
        <f t="shared" si="52"/>
        <v>Sunday</v>
      </c>
      <c r="P81" t="str">
        <f>VLOOKUP(DAY(A81),Paramètres!I$3:J$33,2,FALSE)</f>
        <v>14th</v>
      </c>
      <c r="Q81" t="str">
        <f>VLOOKUP(MONTH(A81),Paramètres!M$3:N$14,2,FALSE)</f>
        <v>July</v>
      </c>
      <c r="R81" t="str">
        <f t="shared" si="53"/>
        <v>14/7/2024</v>
      </c>
      <c r="S81" t="str">
        <f t="shared" si="54"/>
        <v xml:space="preserve">Today is Sunday</v>
      </c>
      <c r="T81" s="31" t="str">
        <f t="shared" si="55"/>
        <v xml:space="preserve"> the 14th of July, 2024</v>
      </c>
      <c r="U81" t="str">
        <f>IF(C81="","",VLOOKUP(C81,ListesDeroulantes!A:B,2,FALSE)&amp;" menu")</f>
        <v xml:space="preserve">organic menu</v>
      </c>
      <c r="V81" t="str">
        <f t="shared" si="56"/>
        <v xml:space="preserve">Today, there is a organic menu:</v>
      </c>
      <c r="W81" t="str">
        <f>HMTL!B$10&amp;R81&amp;HMTL!B$12&amp;S81&amp;HMTL!B$14&amp;T81&amp;HMTL!B$16&amp;V81&amp;HMTL!B$18</f>
        <v xml:space="preserve">        &lt;!-- début d'un menu--&gt;
        &lt;div class="u-accordion-item"&gt;
          &lt;a class="u-accordion-link u-button-style u-palette-3-light-2 u-accordion-link-2" id="link-accordion-4c47"
            aria-controls="accordion-4c47" aria-selected="false"&gt;
            &lt;span class="u-accordion-link-text"&gt;14/7/2024&lt;/span&gt;&lt;span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1" s="31" t="str">
        <f>IFERROR(VLOOKUP(D81,ListesDeroulantes!C:E,3,FALSE),"")</f>
        <v xml:space="preserve">grated carrots</v>
      </c>
      <c r="Y81" s="31" t="str">
        <f>IFERROR("./images/"&amp;VLOOKUP(D81,ListesDeroulantes!C:E,2,FALSE),"")</f>
        <v>./images/carrots.png</v>
      </c>
      <c r="Z81" s="31" t="str">
        <f>IFERROR(VLOOKUP(E81,ListesDeroulantes!F:H,3,FALSE),"")</f>
        <v/>
      </c>
      <c r="AA81" s="31" t="str">
        <f>IFERROR("./images/"&amp;VLOOKUP(E81,ListesDeroulantes!F:H,2,FALSE),"")</f>
        <v/>
      </c>
      <c r="AB81" s="31" t="str">
        <f t="shared" si="57"/>
        <v xml:space="preserve">grated carrots</v>
      </c>
      <c r="AC81" t="str">
        <f>IFERROR(VLOOKUP(G81,ListesDeroulantes!I:K,3,FALSE),"")</f>
        <v>pasta</v>
      </c>
      <c r="AD81" t="str">
        <f>IFERROR("./images/"&amp;VLOOKUP(G81,ListesDeroulantes!I:K,2,FALSE),"")</f>
        <v>./images/pasta.png</v>
      </c>
      <c r="AE81" t="str">
        <f>IFERROR(VLOOKUP(H81,ListesDeroulantes!I:K,3,FALSE),"")</f>
        <v>lentils</v>
      </c>
      <c r="AF81" t="str">
        <f>IFERROR("./images/"&amp;VLOOKUP(H81,ListesDeroulantes!I:K,2,FALSE),"")</f>
        <v>./images/lentils.png</v>
      </c>
      <c r="AG81" t="str">
        <f>IFERROR(VLOOKUP(I81,ListesDeroulantes!I:K,3,FALSE),"")</f>
        <v/>
      </c>
      <c r="AH81" s="31" t="str">
        <f>IFERROR("./images/"&amp;VLOOKUP(I81,ListesDeroulantes!I:K,2,FALSE),"")</f>
        <v/>
      </c>
      <c r="AI81" t="str">
        <f t="shared" si="58"/>
        <v xml:space="preserve">pasta with lentils</v>
      </c>
      <c r="AJ81" t="str">
        <f>IFERROR(VLOOKUP(J81,ListesDeroulantes!L:N,3,FALSE),"")</f>
        <v xml:space="preserve">chocolate cake</v>
      </c>
      <c r="AK81" t="str">
        <f>IFERROR("./images/"&amp;VLOOKUP(J81,ListesDeroulantes!L:N,2,FALSE),"")</f>
        <v>./images/chocolatecake.png</v>
      </c>
      <c r="AL81" t="str">
        <f>IFERROR(VLOOKUP(K81,ListesDeroulantes!L:N,3,FALSE),"")</f>
        <v/>
      </c>
      <c r="AM81" t="str">
        <f>IFERROR("./images/"&amp;VLOOKUP(K81,ListesDeroulantes!L:N,2,FALSE),"")</f>
        <v/>
      </c>
      <c r="AN81" t="str">
        <f>IFERROR(VLOOKUP(L81,ListesDeroulantes!L:N,3,FALSE),"")</f>
        <v/>
      </c>
      <c r="AO81" s="31" t="str">
        <f>IFERROR("./images/"&amp;VLOOKUP(L81,ListesDeroulantes!L:N,2,FALSE),"")</f>
        <v/>
      </c>
      <c r="AP81" t="str">
        <f t="shared" si="59"/>
        <v xml:space="preserve">chocolate cake</v>
      </c>
      <c r="AQ81" t="str">
        <f>HMTL!B$20&amp;AB81&amp;IF(Y81&lt;&gt;"",HMTL!B$24&amp;Y81&amp;HMTL!B$26,"")&amp;IF(AA81&lt;&gt;"",HMTL!B$28&amp;AA81&amp;HMTL!B$26,"")&amp;HMTL!B$32&amp;HMTL!B$21&amp;AI81&amp;IF(AD81&lt;&gt;"",HMTL!B$24&amp;AD81&amp;HMTL!B$26,"")&amp;IF(AF81&lt;&gt;"",HMTL!B$28&amp;AF81&amp;HMTL!B$26,"")&amp;IF(AH81&lt;&gt;"",HMTL!B$30&amp;AH81&amp;HMTL!B$26,"")&amp;HMTL!B$32&amp;HMTL!B$22&amp;AP81&amp;IF(AK81&lt;&gt;"",HMTL!B$24&amp;AK81&amp;HMTL!B$26,"")&amp;IF(AM81&lt;&gt;"",HMTL!B$28&amp;AM81&amp;HMTL!B$26,"")&amp;IF(AO81&lt;&gt;"",HMTL!B$30&amp;AO81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1" s="31" t="str">
        <f>IF(A81&lt;&gt;"",W81&amp;AQ81&amp;HMTL!B$32&amp;HMTL!B$34,"")</f>
        <v xml:space="preserve">        &lt;!-- début d'un menu--&gt;
        &lt;div class="u-accordion-item"&gt;
          &lt;a class="u-accordion-link u-button-style u-palette-3-light-2 u-accordion-link-2" id="link-accordion-4c47"
            aria-controls="accordion-4c47" aria-selected="false"&gt;
            &lt;span class="u-accordion-link-text"&gt;14/7/2024&lt;/span&gt;&lt;span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1" s="32"/>
    </row>
    <row r="82" ht="14.25">
      <c r="A82" s="41">
        <v>45488</v>
      </c>
      <c r="B82" s="42">
        <f t="shared" si="50"/>
        <v>1</v>
      </c>
      <c r="C82" s="42" t="s">
        <v>96</v>
      </c>
      <c r="D82" s="42" t="s">
        <v>97</v>
      </c>
      <c r="E82" s="42"/>
      <c r="F82" s="43"/>
      <c r="G82" s="42" t="s">
        <v>98</v>
      </c>
      <c r="H82" s="43" t="s">
        <v>99</v>
      </c>
      <c r="I82" s="43"/>
      <c r="J82" s="43" t="s">
        <v>100</v>
      </c>
      <c r="K82" s="43"/>
      <c r="L82" s="43"/>
      <c r="N82">
        <f t="shared" si="51"/>
        <v>2</v>
      </c>
      <c r="O82" t="str">
        <f t="shared" si="52"/>
        <v>Monday</v>
      </c>
      <c r="P82" t="str">
        <f>VLOOKUP(DAY(A82),Paramètres!I$3:J$33,2,FALSE)</f>
        <v>15th</v>
      </c>
      <c r="Q82" t="str">
        <f>VLOOKUP(MONTH(A82),Paramètres!M$3:N$14,2,FALSE)</f>
        <v>July</v>
      </c>
      <c r="R82" t="str">
        <f t="shared" si="53"/>
        <v>15/7/2024</v>
      </c>
      <c r="S82" t="str">
        <f t="shared" si="54"/>
        <v xml:space="preserve">Today is Monday</v>
      </c>
      <c r="T82" s="31" t="str">
        <f t="shared" si="55"/>
        <v xml:space="preserve"> the 15th of July, 2024</v>
      </c>
      <c r="U82" t="str">
        <f>IF(C82="","",VLOOKUP(C82,ListesDeroulantes!A:B,2,FALSE)&amp;" menu")</f>
        <v xml:space="preserve">organic menu</v>
      </c>
      <c r="V82" t="str">
        <f t="shared" si="56"/>
        <v xml:space="preserve">Today, there is a organic menu:</v>
      </c>
      <c r="W82" t="str">
        <f>HMTL!B$10&amp;R82&amp;HMTL!B$12&amp;S82&amp;HMTL!B$14&amp;T82&amp;HMTL!B$16&amp;V82&amp;HMTL!B$18</f>
        <v xml:space="preserve">        &lt;!-- début d'un menu--&gt;
        &lt;div class="u-accordion-item"&gt;
          &lt;a class="u-accordion-link u-button-style u-palette-3-light-2 u-accordion-link-2" id="link-accordion-4c47"
            aria-controls="accordion-4c47" aria-selected="false"&gt;
            &lt;span class="u-accordion-link-text"&gt;15/7/2024&lt;/span&gt;&lt;span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2" s="31" t="str">
        <f>IFERROR(VLOOKUP(D82,ListesDeroulantes!C:E,3,FALSE),"")</f>
        <v xml:space="preserve">grated carrots</v>
      </c>
      <c r="Y82" s="31" t="str">
        <f>IFERROR("./images/"&amp;VLOOKUP(D82,ListesDeroulantes!C:E,2,FALSE),"")</f>
        <v>./images/carrots.png</v>
      </c>
      <c r="Z82" s="31" t="str">
        <f>IFERROR(VLOOKUP(E82,ListesDeroulantes!F:H,3,FALSE),"")</f>
        <v/>
      </c>
      <c r="AA82" s="31" t="str">
        <f>IFERROR("./images/"&amp;VLOOKUP(E82,ListesDeroulantes!F:H,2,FALSE),"")</f>
        <v/>
      </c>
      <c r="AB82" s="31" t="str">
        <f t="shared" si="57"/>
        <v xml:space="preserve">grated carrots</v>
      </c>
      <c r="AC82" t="str">
        <f>IFERROR(VLOOKUP(G82,ListesDeroulantes!I:K,3,FALSE),"")</f>
        <v>pasta</v>
      </c>
      <c r="AD82" t="str">
        <f>IFERROR("./images/"&amp;VLOOKUP(G82,ListesDeroulantes!I:K,2,FALSE),"")</f>
        <v>./images/pasta.png</v>
      </c>
      <c r="AE82" t="str">
        <f>IFERROR(VLOOKUP(H82,ListesDeroulantes!I:K,3,FALSE),"")</f>
        <v>lentils</v>
      </c>
      <c r="AF82" t="str">
        <f>IFERROR("./images/"&amp;VLOOKUP(H82,ListesDeroulantes!I:K,2,FALSE),"")</f>
        <v>./images/lentils.png</v>
      </c>
      <c r="AG82" t="str">
        <f>IFERROR(VLOOKUP(I82,ListesDeroulantes!I:K,3,FALSE),"")</f>
        <v/>
      </c>
      <c r="AH82" s="31" t="str">
        <f>IFERROR("./images/"&amp;VLOOKUP(I82,ListesDeroulantes!I:K,2,FALSE),"")</f>
        <v/>
      </c>
      <c r="AI82" t="str">
        <f t="shared" si="58"/>
        <v xml:space="preserve">pasta with lentils</v>
      </c>
      <c r="AJ82" t="str">
        <f>IFERROR(VLOOKUP(J82,ListesDeroulantes!L:N,3,FALSE),"")</f>
        <v xml:space="preserve">chocolate cake</v>
      </c>
      <c r="AK82" t="str">
        <f>IFERROR("./images/"&amp;VLOOKUP(J82,ListesDeroulantes!L:N,2,FALSE),"")</f>
        <v>./images/chocolatecake.png</v>
      </c>
      <c r="AL82" t="str">
        <f>IFERROR(VLOOKUP(K82,ListesDeroulantes!L:N,3,FALSE),"")</f>
        <v/>
      </c>
      <c r="AM82" t="str">
        <f>IFERROR("./images/"&amp;VLOOKUP(K82,ListesDeroulantes!L:N,2,FALSE),"")</f>
        <v/>
      </c>
      <c r="AN82" t="str">
        <f>IFERROR(VLOOKUP(L82,ListesDeroulantes!L:N,3,FALSE),"")</f>
        <v/>
      </c>
      <c r="AO82" s="31" t="str">
        <f>IFERROR("./images/"&amp;VLOOKUP(L82,ListesDeroulantes!L:N,2,FALSE),"")</f>
        <v/>
      </c>
      <c r="AP82" t="str">
        <f t="shared" si="59"/>
        <v xml:space="preserve">chocolate cake</v>
      </c>
      <c r="AQ82" t="str">
        <f>HMTL!B$20&amp;AB82&amp;IF(Y82&lt;&gt;"",HMTL!B$24&amp;Y82&amp;HMTL!B$26,"")&amp;IF(AA82&lt;&gt;"",HMTL!B$28&amp;AA82&amp;HMTL!B$26,"")&amp;HMTL!B$32&amp;HMTL!B$21&amp;AI82&amp;IF(AD82&lt;&gt;"",HMTL!B$24&amp;AD82&amp;HMTL!B$26,"")&amp;IF(AF82&lt;&gt;"",HMTL!B$28&amp;AF82&amp;HMTL!B$26,"")&amp;IF(AH82&lt;&gt;"",HMTL!B$30&amp;AH82&amp;HMTL!B$26,"")&amp;HMTL!B$32&amp;HMTL!B$22&amp;AP82&amp;IF(AK82&lt;&gt;"",HMTL!B$24&amp;AK82&amp;HMTL!B$26,"")&amp;IF(AM82&lt;&gt;"",HMTL!B$28&amp;AM82&amp;HMTL!B$26,"")&amp;IF(AO82&lt;&gt;"",HMTL!B$30&amp;AO82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2" s="31" t="str">
        <f>IF(A82&lt;&gt;"",W82&amp;AQ82&amp;HMTL!B$32&amp;HMTL!B$34,"")</f>
        <v xml:space="preserve">        &lt;!-- début d'un menu--&gt;
        &lt;div class="u-accordion-item"&gt;
          &lt;a class="u-accordion-link u-button-style u-palette-3-light-2 u-accordion-link-2" id="link-accordion-4c47"
            aria-controls="accordion-4c47" aria-selected="false"&gt;
            &lt;span class="u-accordion-link-text"&gt;15/7/2024&lt;/span&gt;&lt;span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2" s="32"/>
    </row>
    <row r="83" ht="14.25">
      <c r="A83" s="41">
        <v>45489</v>
      </c>
      <c r="B83" s="42">
        <f t="shared" si="50"/>
        <v>2</v>
      </c>
      <c r="C83" s="42" t="s">
        <v>96</v>
      </c>
      <c r="D83" s="42" t="s">
        <v>97</v>
      </c>
      <c r="E83" s="42"/>
      <c r="F83" s="43"/>
      <c r="G83" s="42" t="s">
        <v>98</v>
      </c>
      <c r="H83" s="43" t="s">
        <v>99</v>
      </c>
      <c r="I83" s="43"/>
      <c r="J83" s="43" t="s">
        <v>100</v>
      </c>
      <c r="K83" s="43"/>
      <c r="L83" s="43"/>
      <c r="N83">
        <f t="shared" si="51"/>
        <v>3</v>
      </c>
      <c r="O83" t="str">
        <f t="shared" si="52"/>
        <v>Tuesday</v>
      </c>
      <c r="P83" t="str">
        <f>VLOOKUP(DAY(A83),Paramètres!I$3:J$33,2,FALSE)</f>
        <v>16th</v>
      </c>
      <c r="Q83" t="str">
        <f>VLOOKUP(MONTH(A83),Paramètres!M$3:N$14,2,FALSE)</f>
        <v>July</v>
      </c>
      <c r="R83" t="str">
        <f t="shared" si="53"/>
        <v>16/7/2024</v>
      </c>
      <c r="S83" t="str">
        <f t="shared" si="54"/>
        <v xml:space="preserve">Today is Tuesday</v>
      </c>
      <c r="T83" s="31" t="str">
        <f t="shared" si="55"/>
        <v xml:space="preserve"> the 16th of July, 2024</v>
      </c>
      <c r="U83" t="str">
        <f>IF(C83="","",VLOOKUP(C83,ListesDeroulantes!A:B,2,FALSE)&amp;" menu")</f>
        <v xml:space="preserve">organic menu</v>
      </c>
      <c r="V83" t="str">
        <f t="shared" si="56"/>
        <v xml:space="preserve">Today, there is a organic menu:</v>
      </c>
      <c r="W83" t="str">
        <f>HMTL!B$10&amp;R83&amp;HMTL!B$12&amp;S83&amp;HMTL!B$14&amp;T83&amp;HMTL!B$16&amp;V83&amp;HMTL!B$18</f>
        <v xml:space="preserve">        &lt;!-- début d'un menu--&gt;
        &lt;div class="u-accordion-item"&gt;
          &lt;a class="u-accordion-link u-button-style u-palette-3-light-2 u-accordion-link-2" id="link-accordion-4c47"
            aria-controls="accordion-4c47" aria-selected="false"&gt;
            &lt;span class="u-accordion-link-text"&gt;16/7/2024&lt;/span&gt;&lt;span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16th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3" s="31" t="str">
        <f>IFERROR(VLOOKUP(D83,ListesDeroulantes!C:E,3,FALSE),"")</f>
        <v xml:space="preserve">grated carrots</v>
      </c>
      <c r="Y83" s="31" t="str">
        <f>IFERROR("./images/"&amp;VLOOKUP(D83,ListesDeroulantes!C:E,2,FALSE),"")</f>
        <v>./images/carrots.png</v>
      </c>
      <c r="Z83" s="31" t="str">
        <f>IFERROR(VLOOKUP(E83,ListesDeroulantes!F:H,3,FALSE),"")</f>
        <v/>
      </c>
      <c r="AA83" s="31" t="str">
        <f>IFERROR("./images/"&amp;VLOOKUP(E83,ListesDeroulantes!F:H,2,FALSE),"")</f>
        <v/>
      </c>
      <c r="AB83" s="31" t="str">
        <f t="shared" si="57"/>
        <v xml:space="preserve">grated carrots</v>
      </c>
      <c r="AC83" t="str">
        <f>IFERROR(VLOOKUP(G83,ListesDeroulantes!I:K,3,FALSE),"")</f>
        <v>pasta</v>
      </c>
      <c r="AD83" t="str">
        <f>IFERROR("./images/"&amp;VLOOKUP(G83,ListesDeroulantes!I:K,2,FALSE),"")</f>
        <v>./images/pasta.png</v>
      </c>
      <c r="AE83" t="str">
        <f>IFERROR(VLOOKUP(H83,ListesDeroulantes!I:K,3,FALSE),"")</f>
        <v>lentils</v>
      </c>
      <c r="AF83" t="str">
        <f>IFERROR("./images/"&amp;VLOOKUP(H83,ListesDeroulantes!I:K,2,FALSE),"")</f>
        <v>./images/lentils.png</v>
      </c>
      <c r="AG83" t="str">
        <f>IFERROR(VLOOKUP(I83,ListesDeroulantes!I:K,3,FALSE),"")</f>
        <v/>
      </c>
      <c r="AH83" s="31" t="str">
        <f>IFERROR("./images/"&amp;VLOOKUP(I83,ListesDeroulantes!I:K,2,FALSE),"")</f>
        <v/>
      </c>
      <c r="AI83" t="str">
        <f t="shared" si="58"/>
        <v xml:space="preserve">pasta with lentils</v>
      </c>
      <c r="AJ83" t="str">
        <f>IFERROR(VLOOKUP(J83,ListesDeroulantes!L:N,3,FALSE),"")</f>
        <v xml:space="preserve">chocolate cake</v>
      </c>
      <c r="AK83" t="str">
        <f>IFERROR("./images/"&amp;VLOOKUP(J83,ListesDeroulantes!L:N,2,FALSE),"")</f>
        <v>./images/chocolatecake.png</v>
      </c>
      <c r="AL83" t="str">
        <f>IFERROR(VLOOKUP(K83,ListesDeroulantes!L:N,3,FALSE),"")</f>
        <v/>
      </c>
      <c r="AM83" t="str">
        <f>IFERROR("./images/"&amp;VLOOKUP(K83,ListesDeroulantes!L:N,2,FALSE),"")</f>
        <v/>
      </c>
      <c r="AN83" t="str">
        <f>IFERROR(VLOOKUP(L83,ListesDeroulantes!L:N,3,FALSE),"")</f>
        <v/>
      </c>
      <c r="AO83" s="31" t="str">
        <f>IFERROR("./images/"&amp;VLOOKUP(L83,ListesDeroulantes!L:N,2,FALSE),"")</f>
        <v/>
      </c>
      <c r="AP83" t="str">
        <f t="shared" si="59"/>
        <v xml:space="preserve">chocolate cake</v>
      </c>
      <c r="AQ83" t="str">
        <f>HMTL!B$20&amp;AB83&amp;IF(Y83&lt;&gt;"",HMTL!B$24&amp;Y83&amp;HMTL!B$26,"")&amp;IF(AA83&lt;&gt;"",HMTL!B$28&amp;AA83&amp;HMTL!B$26,"")&amp;HMTL!B$32&amp;HMTL!B$21&amp;AI83&amp;IF(AD83&lt;&gt;"",HMTL!B$24&amp;AD83&amp;HMTL!B$26,"")&amp;IF(AF83&lt;&gt;"",HMTL!B$28&amp;AF83&amp;HMTL!B$26,"")&amp;IF(AH83&lt;&gt;"",HMTL!B$30&amp;AH83&amp;HMTL!B$26,"")&amp;HMTL!B$32&amp;HMTL!B$22&amp;AP83&amp;IF(AK83&lt;&gt;"",HMTL!B$24&amp;AK83&amp;HMTL!B$26,"")&amp;IF(AM83&lt;&gt;"",HMTL!B$28&amp;AM83&amp;HMTL!B$26,"")&amp;IF(AO83&lt;&gt;"",HMTL!B$30&amp;AO83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3" s="31" t="str">
        <f>IF(A83&lt;&gt;"",W83&amp;AQ83&amp;HMTL!B$32&amp;HMTL!B$34,"")</f>
        <v xml:space="preserve">        &lt;!-- début d'un menu--&gt;
        &lt;div class="u-accordion-item"&gt;
          &lt;a class="u-accordion-link u-button-style u-palette-3-light-2 u-accordion-link-2" id="link-accordion-4c47"
            aria-controls="accordion-4c47" aria-selected="false"&gt;
            &lt;span class="u-accordion-link-text"&gt;16/7/2024&lt;/span&gt;&lt;span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16th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3" s="32"/>
    </row>
  </sheetData>
  <autoFilter ref="A4:L41"/>
  <dataValidations count="9" disablePrompts="0">
    <dataValidation sqref="D5 D6 D7 D8 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type="list" allowBlank="1" errorStyle="stop" imeMode="noControl" operator="between" showDropDown="0" showErrorMessage="1" showInputMessage="1">
      <formula1>ListesDeroulantes!$C$3:$C$250</formula1>
    </dataValidation>
    <dataValidation sqref="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type="list" allowBlank="1" errorStyle="stop" imeMode="noControl" operator="between" showDropDown="0" showErrorMessage="1" showInputMessage="1">
      <formula1>ListesDeroulantes!$A$3:$A$247</formula1>
    </dataValidation>
    <dataValidation sqref="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type="list" allowBlank="1" errorStyle="stop" imeMode="noControl" operator="between" showDropDown="0" showErrorMessage="1" showInputMessage="1">
      <formula1>ListesDeroulantes!$F$3:$F$247</formula1>
    </dataValidation>
    <dataValidation sqref="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type="list" allowBlank="1" errorStyle="stop" imeMode="noControl" operator="between" showDropDown="0" showErrorMessage="1" showInputMessage="1">
      <formula1>ListesDeroulantes!$I$3:$I$304</formula1>
    </dataValidation>
    <dataValidation sqref="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type="list" allowBlank="1" errorStyle="stop" imeMode="noControl" operator="between" showDropDown="0" showErrorMessage="1" showInputMessage="1">
      <formula1>ListesDeroulantes!$I$3:$I$301</formula1>
    </dataValidation>
    <dataValidation sqref="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type="list" allowBlank="1" errorStyle="stop" imeMode="noControl" operator="between" showDropDown="0" showErrorMessage="1" showInputMessage="1">
      <formula1>ListesDeroulantes!$I$3:$I$301</formula1>
    </dataValidation>
    <dataValidation sqref="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type="list" allowBlank="1" errorStyle="stop" imeMode="noControl" operator="between" showDropDown="0" showErrorMessage="1" showInputMessage="1">
      <formula1>ListesDeroulantes!$L$3:$L$61</formula1>
    </dataValidation>
    <dataValidation sqref="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type="list" allowBlank="1" errorStyle="stop" imeMode="noControl" operator="between" showDropDown="0" showErrorMessage="1" showInputMessage="1">
      <formula1>ListesDeroulantes!$L$3:$L$61</formula1>
    </dataValidation>
    <dataValidation sqref="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type="list" allowBlank="1" errorStyle="stop" imeMode="noControl" operator="between" showDropDown="0" showErrorMessage="1" showInputMessage="1">
      <formula1>ListesDeroulantes!$L$3:$L$61</formula1>
    </dataValidation>
  </dataValidation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1" disablePrompts="0">
        <x14:dataValidation xr:uid="{00F3005B-0044-405F-BCC3-00F800BD0084}" type="date" allowBlank="1" errorStyle="stop" imeMode="noControl" operator="between" prompt="Saisir une date" promptTitle="test" showDropDown="0" showErrorMessage="1" showInputMessage="1">
          <x14:formula1>
            <xm:f>44562</xm:f>
          </x14:formula1>
          <x14:formula2>
            <xm:f>51136</xm:f>
          </x14:formula2>
          <xm:sqref>C1 C2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 zoomScale="100" workbookViewId="0">
      <pane ySplit="2" topLeftCell="A3" activePane="bottomLeft" state="frozen"/>
      <selection activeCell="A1" activeCellId="0" sqref="A1"/>
    </sheetView>
  </sheetViews>
  <sheetFormatPr defaultRowHeight="14.25"/>
  <cols>
    <col bestFit="1" min="1" max="1" width="18.421875"/>
    <col min="2" max="2" width="18.421875"/>
    <col bestFit="1" min="3" max="3" width="27.57421875"/>
    <col bestFit="1" min="4" max="4" width="16.48046875"/>
    <col bestFit="1" min="5" max="5" width="12.94140625"/>
    <col bestFit="1" min="6" max="6" width="12.7109375"/>
    <col bestFit="1" min="7" max="7" width="16.48046875"/>
    <col bestFit="1" min="8" max="8" width="12.7109375"/>
    <col customWidth="1" min="9" max="11" width="18.57421875"/>
    <col customWidth="1" min="12" max="14" width="15.7109375"/>
  </cols>
  <sheetData>
    <row r="1" ht="14.25">
      <c r="J1" s="44" t="s">
        <v>109</v>
      </c>
    </row>
    <row r="2" ht="14.25">
      <c r="A2" s="45" t="s">
        <v>57</v>
      </c>
      <c r="B2" s="45" t="s">
        <v>110</v>
      </c>
      <c r="C2" s="46" t="s">
        <v>58</v>
      </c>
      <c r="D2" s="46" t="s">
        <v>111</v>
      </c>
      <c r="E2" s="46" t="s">
        <v>112</v>
      </c>
      <c r="F2" s="47" t="s">
        <v>59</v>
      </c>
      <c r="G2" s="47" t="s">
        <v>111</v>
      </c>
      <c r="H2" s="47" t="s">
        <v>113</v>
      </c>
      <c r="I2" s="48" t="s">
        <v>61</v>
      </c>
      <c r="J2" s="48" t="s">
        <v>111</v>
      </c>
      <c r="K2" s="48" t="s">
        <v>114</v>
      </c>
      <c r="L2" s="49" t="s">
        <v>64</v>
      </c>
      <c r="M2" s="49" t="s">
        <v>115</v>
      </c>
      <c r="N2" s="49" t="s">
        <v>116</v>
      </c>
    </row>
    <row r="3" ht="14.25">
      <c r="A3" s="31" t="s">
        <v>117</v>
      </c>
      <c r="B3" s="31" t="s">
        <v>118</v>
      </c>
      <c r="C3" s="50" t="s">
        <v>107</v>
      </c>
      <c r="D3" s="50"/>
      <c r="E3" s="50" t="s">
        <v>119</v>
      </c>
      <c r="F3" s="51" t="s">
        <v>120</v>
      </c>
      <c r="G3" s="51" t="s">
        <v>121</v>
      </c>
      <c r="H3" s="52" t="s">
        <v>122</v>
      </c>
      <c r="I3" t="s">
        <v>123</v>
      </c>
      <c r="L3" t="s">
        <v>124</v>
      </c>
    </row>
    <row r="4" ht="14.25">
      <c r="A4" s="31" t="s">
        <v>125</v>
      </c>
      <c r="B4" s="31" t="s">
        <v>126</v>
      </c>
      <c r="C4" s="50" t="s">
        <v>120</v>
      </c>
      <c r="D4" s="50" t="s">
        <v>121</v>
      </c>
      <c r="E4" s="50" t="s">
        <v>122</v>
      </c>
      <c r="F4" s="51" t="s">
        <v>97</v>
      </c>
      <c r="G4" s="51" t="s">
        <v>127</v>
      </c>
      <c r="H4" s="52" t="s">
        <v>128</v>
      </c>
      <c r="I4" t="s">
        <v>129</v>
      </c>
      <c r="J4" s="44" t="s">
        <v>130</v>
      </c>
      <c r="K4" t="s">
        <v>129</v>
      </c>
      <c r="L4" t="s">
        <v>131</v>
      </c>
      <c r="M4" t="s">
        <v>132</v>
      </c>
      <c r="N4" t="s">
        <v>133</v>
      </c>
    </row>
    <row r="5" ht="14.25">
      <c r="A5" t="s">
        <v>134</v>
      </c>
      <c r="B5" t="s">
        <v>135</v>
      </c>
      <c r="C5" s="50" t="s">
        <v>136</v>
      </c>
      <c r="D5" s="50" t="s">
        <v>127</v>
      </c>
      <c r="E5" s="50" t="s">
        <v>137</v>
      </c>
      <c r="F5" s="51" t="s">
        <v>138</v>
      </c>
      <c r="G5" s="51" t="s">
        <v>139</v>
      </c>
      <c r="H5" s="52" t="s">
        <v>140</v>
      </c>
      <c r="I5" t="s">
        <v>141</v>
      </c>
      <c r="J5" s="44" t="s">
        <v>130</v>
      </c>
      <c r="K5" t="s">
        <v>141</v>
      </c>
      <c r="L5" t="s">
        <v>142</v>
      </c>
      <c r="M5" t="s">
        <v>143</v>
      </c>
      <c r="N5" t="s">
        <v>144</v>
      </c>
    </row>
    <row r="6" ht="14.25">
      <c r="A6" s="31" t="s">
        <v>96</v>
      </c>
      <c r="B6" s="31" t="s">
        <v>145</v>
      </c>
      <c r="C6" s="50" t="s">
        <v>97</v>
      </c>
      <c r="D6" s="50" t="s">
        <v>127</v>
      </c>
      <c r="E6" s="50" t="s">
        <v>128</v>
      </c>
      <c r="F6" s="51" t="s">
        <v>146</v>
      </c>
      <c r="G6" s="51" t="s">
        <v>147</v>
      </c>
      <c r="H6" s="51" t="s">
        <v>148</v>
      </c>
      <c r="I6" t="s">
        <v>149</v>
      </c>
      <c r="J6" t="s">
        <v>150</v>
      </c>
      <c r="K6" t="s">
        <v>149</v>
      </c>
      <c r="L6" t="s">
        <v>151</v>
      </c>
      <c r="M6" s="31" t="s">
        <v>143</v>
      </c>
      <c r="N6" t="s">
        <v>152</v>
      </c>
    </row>
    <row r="7" ht="14.25">
      <c r="A7" s="31" t="s">
        <v>153</v>
      </c>
      <c r="B7" s="31" t="s">
        <v>154</v>
      </c>
      <c r="C7" s="50" t="s">
        <v>138</v>
      </c>
      <c r="D7" s="50" t="s">
        <v>139</v>
      </c>
      <c r="E7" s="50" t="s">
        <v>140</v>
      </c>
      <c r="F7" s="51" t="s">
        <v>155</v>
      </c>
      <c r="G7" s="51" t="s">
        <v>156</v>
      </c>
      <c r="H7" s="51" t="s">
        <v>155</v>
      </c>
      <c r="I7" t="s">
        <v>157</v>
      </c>
      <c r="J7" t="s">
        <v>150</v>
      </c>
      <c r="K7" t="s">
        <v>158</v>
      </c>
      <c r="L7" t="s">
        <v>159</v>
      </c>
      <c r="M7" s="31" t="s">
        <v>160</v>
      </c>
      <c r="N7" t="s">
        <v>161</v>
      </c>
    </row>
    <row r="8" ht="14.25">
      <c r="A8" t="s">
        <v>162</v>
      </c>
      <c r="B8" t="s">
        <v>163</v>
      </c>
      <c r="C8" s="50" t="s">
        <v>164</v>
      </c>
      <c r="D8" s="50" t="s">
        <v>165</v>
      </c>
      <c r="E8" s="50" t="s">
        <v>164</v>
      </c>
      <c r="F8" s="52" t="s">
        <v>166</v>
      </c>
      <c r="G8" s="51" t="s">
        <v>167</v>
      </c>
      <c r="H8" s="52" t="s">
        <v>166</v>
      </c>
      <c r="I8" t="s">
        <v>168</v>
      </c>
      <c r="J8" s="44" t="s">
        <v>169</v>
      </c>
      <c r="K8" t="s">
        <v>168</v>
      </c>
      <c r="L8" t="s">
        <v>146</v>
      </c>
      <c r="M8" t="s">
        <v>147</v>
      </c>
      <c r="N8" t="s">
        <v>148</v>
      </c>
    </row>
    <row r="9" ht="14.25">
      <c r="A9" t="s">
        <v>170</v>
      </c>
      <c r="B9" t="s">
        <v>171</v>
      </c>
      <c r="C9" s="50" t="s">
        <v>166</v>
      </c>
      <c r="D9" s="50" t="s">
        <v>167</v>
      </c>
      <c r="E9" s="50" t="s">
        <v>166</v>
      </c>
      <c r="F9" s="51" t="s">
        <v>172</v>
      </c>
      <c r="G9" s="51" t="s">
        <v>173</v>
      </c>
      <c r="H9" s="51" t="s">
        <v>174</v>
      </c>
      <c r="I9" t="s">
        <v>175</v>
      </c>
      <c r="J9" s="44" t="s">
        <v>169</v>
      </c>
      <c r="K9" t="s">
        <v>175</v>
      </c>
      <c r="L9" t="s">
        <v>155</v>
      </c>
      <c r="M9" t="s">
        <v>156</v>
      </c>
      <c r="N9" t="s">
        <v>155</v>
      </c>
    </row>
    <row r="10" ht="14.25">
      <c r="A10" t="s">
        <v>176</v>
      </c>
      <c r="B10" t="s">
        <v>177</v>
      </c>
      <c r="C10" s="50" t="s">
        <v>178</v>
      </c>
      <c r="D10" s="53" t="s">
        <v>179</v>
      </c>
      <c r="E10" s="50" t="s">
        <v>180</v>
      </c>
      <c r="F10" s="51" t="s">
        <v>181</v>
      </c>
      <c r="G10" s="51" t="s">
        <v>182</v>
      </c>
      <c r="H10" s="52" t="s">
        <v>181</v>
      </c>
      <c r="I10" t="s">
        <v>183</v>
      </c>
      <c r="J10" t="s">
        <v>184</v>
      </c>
      <c r="K10" t="s">
        <v>185</v>
      </c>
      <c r="L10" t="s">
        <v>186</v>
      </c>
      <c r="M10" t="s">
        <v>147</v>
      </c>
      <c r="N10" t="s">
        <v>187</v>
      </c>
    </row>
    <row r="11" ht="14.25">
      <c r="A11" s="31" t="s">
        <v>188</v>
      </c>
      <c r="B11" s="31" t="s">
        <v>189</v>
      </c>
      <c r="C11" s="50" t="s">
        <v>181</v>
      </c>
      <c r="D11" s="50" t="s">
        <v>182</v>
      </c>
      <c r="E11" s="50" t="s">
        <v>181</v>
      </c>
      <c r="F11" s="51" t="s">
        <v>190</v>
      </c>
      <c r="G11" s="51" t="s">
        <v>191</v>
      </c>
      <c r="H11" s="51" t="s">
        <v>190</v>
      </c>
      <c r="I11" t="s">
        <v>164</v>
      </c>
      <c r="J11" t="s">
        <v>165</v>
      </c>
      <c r="K11" t="s">
        <v>164</v>
      </c>
      <c r="L11" t="s">
        <v>192</v>
      </c>
      <c r="M11" t="s">
        <v>193</v>
      </c>
      <c r="N11" t="s">
        <v>194</v>
      </c>
    </row>
    <row r="12" ht="14.25">
      <c r="A12" s="31" t="s">
        <v>195</v>
      </c>
      <c r="B12" s="31" t="s">
        <v>196</v>
      </c>
      <c r="C12" s="50" t="s">
        <v>197</v>
      </c>
      <c r="D12" s="50" t="s">
        <v>198</v>
      </c>
      <c r="E12" s="50" t="s">
        <v>199</v>
      </c>
      <c r="F12" s="51" t="s">
        <v>200</v>
      </c>
      <c r="G12" s="51" t="s">
        <v>201</v>
      </c>
      <c r="H12" s="51" t="s">
        <v>202</v>
      </c>
      <c r="I12" t="s">
        <v>203</v>
      </c>
      <c r="J12" s="44" t="s">
        <v>204</v>
      </c>
      <c r="K12" t="s">
        <v>205</v>
      </c>
      <c r="L12" t="s">
        <v>206</v>
      </c>
      <c r="M12" t="s">
        <v>207</v>
      </c>
      <c r="N12" t="s">
        <v>206</v>
      </c>
    </row>
    <row r="13" ht="14.25">
      <c r="A13" s="31" t="s">
        <v>208</v>
      </c>
      <c r="B13" s="31" t="s">
        <v>209</v>
      </c>
      <c r="C13" s="50" t="s">
        <v>210</v>
      </c>
      <c r="D13" s="50" t="s">
        <v>211</v>
      </c>
      <c r="E13" s="50" t="s">
        <v>212</v>
      </c>
      <c r="F13" s="51" t="s">
        <v>197</v>
      </c>
      <c r="G13" s="51" t="s">
        <v>198</v>
      </c>
      <c r="H13" s="52" t="s">
        <v>199</v>
      </c>
      <c r="I13" t="s">
        <v>213</v>
      </c>
      <c r="J13" t="s">
        <v>214</v>
      </c>
      <c r="K13" t="s">
        <v>215</v>
      </c>
      <c r="L13" t="s">
        <v>216</v>
      </c>
      <c r="M13" t="s">
        <v>217</v>
      </c>
      <c r="N13" t="s">
        <v>218</v>
      </c>
    </row>
    <row r="14" ht="14.25">
      <c r="A14" s="31" t="s">
        <v>219</v>
      </c>
      <c r="B14" s="31" t="s">
        <v>220</v>
      </c>
      <c r="C14" s="50" t="s">
        <v>221</v>
      </c>
      <c r="D14" s="50" t="s">
        <v>222</v>
      </c>
      <c r="E14" s="50" t="s">
        <v>223</v>
      </c>
      <c r="F14" s="51" t="s">
        <v>224</v>
      </c>
      <c r="G14" s="51" t="s">
        <v>211</v>
      </c>
      <c r="H14" s="52" t="s">
        <v>212</v>
      </c>
      <c r="I14" t="s">
        <v>225</v>
      </c>
      <c r="J14" s="44" t="s">
        <v>226</v>
      </c>
      <c r="K14" t="s">
        <v>227</v>
      </c>
      <c r="L14" t="s">
        <v>228</v>
      </c>
      <c r="M14" t="s">
        <v>229</v>
      </c>
      <c r="N14" t="s">
        <v>230</v>
      </c>
    </row>
    <row r="15" ht="14.25">
      <c r="A15" s="31" t="s">
        <v>231</v>
      </c>
      <c r="B15" s="31" t="s">
        <v>232</v>
      </c>
      <c r="C15" s="50" t="s">
        <v>233</v>
      </c>
      <c r="D15" s="50" t="s">
        <v>234</v>
      </c>
      <c r="E15" s="50" t="s">
        <v>235</v>
      </c>
      <c r="F15" s="51" t="s">
        <v>221</v>
      </c>
      <c r="G15" s="51" t="s">
        <v>222</v>
      </c>
      <c r="H15" s="52" t="s">
        <v>223</v>
      </c>
      <c r="I15" t="s">
        <v>236</v>
      </c>
      <c r="J15" s="54" t="s">
        <v>237</v>
      </c>
      <c r="K15" t="s">
        <v>238</v>
      </c>
      <c r="L15" t="s">
        <v>239</v>
      </c>
      <c r="M15" t="s">
        <v>240</v>
      </c>
      <c r="N15" t="s">
        <v>241</v>
      </c>
    </row>
    <row r="16" ht="14.25">
      <c r="A16" s="31" t="s">
        <v>242</v>
      </c>
      <c r="B16" s="31" t="s">
        <v>243</v>
      </c>
      <c r="C16" s="50" t="s">
        <v>244</v>
      </c>
      <c r="D16" s="50" t="s">
        <v>245</v>
      </c>
      <c r="E16" s="50" t="s">
        <v>246</v>
      </c>
      <c r="F16" s="51" t="s">
        <v>247</v>
      </c>
      <c r="G16" s="51" t="s">
        <v>248</v>
      </c>
      <c r="H16" s="52" t="s">
        <v>249</v>
      </c>
      <c r="I16" t="s">
        <v>250</v>
      </c>
      <c r="J16" s="44" t="s">
        <v>251</v>
      </c>
      <c r="K16" t="s">
        <v>252</v>
      </c>
      <c r="L16" t="s">
        <v>253</v>
      </c>
      <c r="M16" s="54" t="s">
        <v>229</v>
      </c>
      <c r="N16" t="s">
        <v>254</v>
      </c>
    </row>
    <row r="17" ht="14.25">
      <c r="A17" s="31" t="s">
        <v>255</v>
      </c>
      <c r="B17" s="31" t="s">
        <v>255</v>
      </c>
      <c r="C17" s="50" t="s">
        <v>256</v>
      </c>
      <c r="D17" s="50" t="s">
        <v>257</v>
      </c>
      <c r="E17" s="50" t="s">
        <v>258</v>
      </c>
      <c r="F17" s="51" t="s">
        <v>259</v>
      </c>
      <c r="G17" s="51" t="s">
        <v>260</v>
      </c>
      <c r="H17" s="52" t="s">
        <v>261</v>
      </c>
      <c r="I17" t="s">
        <v>262</v>
      </c>
      <c r="J17" t="s">
        <v>251</v>
      </c>
      <c r="K17" t="s">
        <v>263</v>
      </c>
      <c r="L17" t="s">
        <v>264</v>
      </c>
    </row>
    <row r="18" ht="14.25">
      <c r="A18" t="s">
        <v>265</v>
      </c>
      <c r="B18" t="s">
        <v>266</v>
      </c>
      <c r="C18" s="50" t="s">
        <v>267</v>
      </c>
      <c r="D18" s="50" t="s">
        <v>245</v>
      </c>
      <c r="E18" s="50" t="s">
        <v>246</v>
      </c>
      <c r="F18" s="51" t="s">
        <v>268</v>
      </c>
      <c r="G18" s="51" t="s">
        <v>248</v>
      </c>
      <c r="H18" s="52" t="s">
        <v>269</v>
      </c>
      <c r="I18" t="s">
        <v>270</v>
      </c>
      <c r="J18" s="44" t="s">
        <v>271</v>
      </c>
      <c r="K18" t="s">
        <v>272</v>
      </c>
      <c r="L18" t="s">
        <v>273</v>
      </c>
    </row>
    <row r="19" ht="14.25">
      <c r="A19" s="31" t="s">
        <v>274</v>
      </c>
      <c r="B19" s="31" t="s">
        <v>275</v>
      </c>
      <c r="C19" s="50" t="s">
        <v>276</v>
      </c>
      <c r="D19" s="50" t="s">
        <v>277</v>
      </c>
      <c r="E19" s="50" t="s">
        <v>278</v>
      </c>
      <c r="F19" s="51"/>
      <c r="G19" s="51"/>
      <c r="H19" s="51"/>
      <c r="I19" t="s">
        <v>279</v>
      </c>
      <c r="J19" s="44" t="s">
        <v>271</v>
      </c>
      <c r="K19" t="s">
        <v>280</v>
      </c>
      <c r="L19" t="s">
        <v>281</v>
      </c>
      <c r="M19" t="s">
        <v>282</v>
      </c>
      <c r="N19" t="s">
        <v>283</v>
      </c>
    </row>
    <row r="20" ht="14.25">
      <c r="A20" t="s">
        <v>108</v>
      </c>
      <c r="B20" t="s">
        <v>284</v>
      </c>
      <c r="C20" s="50" t="s">
        <v>285</v>
      </c>
      <c r="D20" s="50" t="s">
        <v>226</v>
      </c>
      <c r="E20" s="50" t="s">
        <v>286</v>
      </c>
      <c r="F20" s="51"/>
      <c r="G20" s="51"/>
      <c r="H20" s="51"/>
      <c r="I20" s="50" t="s">
        <v>287</v>
      </c>
      <c r="J20" s="50" t="s">
        <v>288</v>
      </c>
      <c r="K20" s="50" t="s">
        <v>287</v>
      </c>
      <c r="L20" t="s">
        <v>289</v>
      </c>
      <c r="M20" t="s">
        <v>290</v>
      </c>
      <c r="N20" t="s">
        <v>291</v>
      </c>
    </row>
    <row r="21" ht="14.25">
      <c r="A21" s="31" t="s">
        <v>292</v>
      </c>
      <c r="B21" s="31" t="s">
        <v>293</v>
      </c>
      <c r="C21" s="50" t="s">
        <v>294</v>
      </c>
      <c r="D21" s="50" t="s">
        <v>169</v>
      </c>
      <c r="E21" s="50" t="s">
        <v>295</v>
      </c>
      <c r="F21" s="51"/>
      <c r="G21" s="51"/>
      <c r="H21" s="51"/>
      <c r="I21" t="s">
        <v>296</v>
      </c>
      <c r="J21" t="s">
        <v>297</v>
      </c>
      <c r="K21" t="s">
        <v>298</v>
      </c>
      <c r="L21" t="s">
        <v>299</v>
      </c>
      <c r="M21" t="s">
        <v>300</v>
      </c>
      <c r="N21" t="s">
        <v>301</v>
      </c>
    </row>
    <row r="22" ht="14.25">
      <c r="C22" s="50" t="s">
        <v>302</v>
      </c>
      <c r="D22" s="50" t="s">
        <v>234</v>
      </c>
      <c r="E22" s="50" t="s">
        <v>303</v>
      </c>
      <c r="F22" s="51"/>
      <c r="G22" s="51"/>
      <c r="H22" s="51"/>
      <c r="I22" t="s">
        <v>304</v>
      </c>
      <c r="J22" s="54" t="s">
        <v>237</v>
      </c>
      <c r="K22" t="s">
        <v>305</v>
      </c>
      <c r="L22" t="s">
        <v>306</v>
      </c>
      <c r="M22" t="s">
        <v>307</v>
      </c>
      <c r="N22" t="s">
        <v>308</v>
      </c>
    </row>
    <row r="23" ht="14.25">
      <c r="C23" s="50" t="s">
        <v>309</v>
      </c>
      <c r="D23" s="53" t="s">
        <v>248</v>
      </c>
      <c r="E23" s="50" t="s">
        <v>310</v>
      </c>
      <c r="F23" s="51"/>
      <c r="G23" s="51"/>
      <c r="H23" s="51"/>
      <c r="I23" t="s">
        <v>311</v>
      </c>
      <c r="J23" t="s">
        <v>237</v>
      </c>
      <c r="K23" t="s">
        <v>311</v>
      </c>
      <c r="L23" t="s">
        <v>312</v>
      </c>
      <c r="M23" t="s">
        <v>313</v>
      </c>
      <c r="N23" t="s">
        <v>314</v>
      </c>
    </row>
    <row r="24" ht="14.25">
      <c r="C24" s="50" t="s">
        <v>315</v>
      </c>
      <c r="D24" s="50" t="s">
        <v>139</v>
      </c>
      <c r="E24" s="50" t="s">
        <v>140</v>
      </c>
      <c r="F24" s="51"/>
      <c r="G24" s="51"/>
      <c r="H24" s="51"/>
      <c r="I24" t="s">
        <v>316</v>
      </c>
      <c r="J24" t="s">
        <v>317</v>
      </c>
      <c r="K24" t="s">
        <v>318</v>
      </c>
      <c r="L24" t="s">
        <v>319</v>
      </c>
      <c r="M24" t="s">
        <v>320</v>
      </c>
      <c r="N24" t="s">
        <v>319</v>
      </c>
    </row>
    <row r="25" ht="14.25">
      <c r="C25" s="50" t="s">
        <v>321</v>
      </c>
      <c r="D25" s="50" t="s">
        <v>277</v>
      </c>
      <c r="E25" s="50" t="s">
        <v>322</v>
      </c>
      <c r="F25" s="51"/>
      <c r="G25" s="51"/>
      <c r="H25" s="51"/>
      <c r="I25" t="s">
        <v>323</v>
      </c>
      <c r="J25" t="s">
        <v>324</v>
      </c>
      <c r="K25" t="s">
        <v>325</v>
      </c>
      <c r="L25" t="s">
        <v>326</v>
      </c>
      <c r="M25" t="s">
        <v>327</v>
      </c>
      <c r="N25" t="s">
        <v>326</v>
      </c>
    </row>
    <row r="26" ht="14.25">
      <c r="C26" s="50" t="s">
        <v>328</v>
      </c>
      <c r="D26" s="53" t="s">
        <v>211</v>
      </c>
      <c r="E26" s="50" t="s">
        <v>329</v>
      </c>
      <c r="F26" s="51"/>
      <c r="G26" s="51"/>
      <c r="H26" s="51"/>
      <c r="I26" t="s">
        <v>330</v>
      </c>
      <c r="J26" t="s">
        <v>331</v>
      </c>
      <c r="K26" t="s">
        <v>332</v>
      </c>
      <c r="L26" t="s">
        <v>333</v>
      </c>
      <c r="M26" t="s">
        <v>334</v>
      </c>
      <c r="N26" t="s">
        <v>335</v>
      </c>
    </row>
    <row r="27" ht="14.25">
      <c r="C27" s="50" t="s">
        <v>336</v>
      </c>
      <c r="D27" s="53" t="s">
        <v>248</v>
      </c>
      <c r="E27" s="50" t="s">
        <v>249</v>
      </c>
      <c r="F27" s="51"/>
      <c r="G27" s="51"/>
      <c r="H27" s="51"/>
      <c r="I27" t="s">
        <v>337</v>
      </c>
      <c r="J27" s="55" t="s">
        <v>338</v>
      </c>
      <c r="K27" t="s">
        <v>339</v>
      </c>
      <c r="L27" t="s">
        <v>340</v>
      </c>
      <c r="M27" t="s">
        <v>341</v>
      </c>
      <c r="N27" t="s">
        <v>342</v>
      </c>
    </row>
    <row r="28" ht="14.25">
      <c r="C28" s="50" t="s">
        <v>343</v>
      </c>
      <c r="D28" s="53" t="s">
        <v>344</v>
      </c>
      <c r="E28" s="50" t="s">
        <v>345</v>
      </c>
      <c r="F28" s="51"/>
      <c r="G28" s="51"/>
      <c r="H28" s="51"/>
      <c r="I28" t="s">
        <v>346</v>
      </c>
      <c r="J28" s="56" t="s">
        <v>338</v>
      </c>
      <c r="K28" t="s">
        <v>347</v>
      </c>
      <c r="L28" t="s">
        <v>181</v>
      </c>
      <c r="M28" t="s">
        <v>182</v>
      </c>
      <c r="N28" t="s">
        <v>181</v>
      </c>
    </row>
    <row r="29" ht="14.25">
      <c r="C29" s="50" t="s">
        <v>259</v>
      </c>
      <c r="D29" s="50" t="s">
        <v>260</v>
      </c>
      <c r="E29" s="50" t="s">
        <v>261</v>
      </c>
      <c r="F29" s="51"/>
      <c r="G29" s="51"/>
      <c r="H29" s="51"/>
      <c r="I29" t="s">
        <v>348</v>
      </c>
      <c r="J29" s="56" t="s">
        <v>226</v>
      </c>
      <c r="K29" t="s">
        <v>348</v>
      </c>
      <c r="L29" t="s">
        <v>349</v>
      </c>
      <c r="M29" t="s">
        <v>350</v>
      </c>
      <c r="N29" t="s">
        <v>351</v>
      </c>
    </row>
    <row r="30" ht="14.25">
      <c r="C30" s="50" t="s">
        <v>352</v>
      </c>
      <c r="D30" s="50" t="s">
        <v>338</v>
      </c>
      <c r="E30" s="50" t="s">
        <v>353</v>
      </c>
      <c r="I30" t="s">
        <v>354</v>
      </c>
      <c r="J30" t="s">
        <v>248</v>
      </c>
      <c r="K30" t="s">
        <v>355</v>
      </c>
      <c r="L30" t="s">
        <v>197</v>
      </c>
      <c r="M30" t="s">
        <v>198</v>
      </c>
      <c r="N30" t="s">
        <v>199</v>
      </c>
    </row>
    <row r="31" ht="14.25">
      <c r="C31" s="50" t="s">
        <v>268</v>
      </c>
      <c r="D31" s="50" t="s">
        <v>248</v>
      </c>
      <c r="E31" s="50" t="s">
        <v>269</v>
      </c>
      <c r="I31" t="s">
        <v>264</v>
      </c>
      <c r="L31" t="s">
        <v>356</v>
      </c>
      <c r="M31" t="s">
        <v>357</v>
      </c>
      <c r="N31" t="s">
        <v>358</v>
      </c>
    </row>
    <row r="32" ht="14.25">
      <c r="I32" t="s">
        <v>359</v>
      </c>
      <c r="L32" t="s">
        <v>360</v>
      </c>
      <c r="M32" t="s">
        <v>361</v>
      </c>
      <c r="N32" t="s">
        <v>362</v>
      </c>
    </row>
    <row r="33" ht="14.25">
      <c r="C33" s="50" t="s">
        <v>363</v>
      </c>
      <c r="D33" s="50"/>
      <c r="E33" s="50"/>
      <c r="I33" t="s">
        <v>364</v>
      </c>
      <c r="J33" t="s">
        <v>365</v>
      </c>
      <c r="K33" t="s">
        <v>366</v>
      </c>
      <c r="L33" t="s">
        <v>367</v>
      </c>
      <c r="M33" t="s">
        <v>368</v>
      </c>
      <c r="N33" t="s">
        <v>369</v>
      </c>
    </row>
    <row r="34" ht="14.25">
      <c r="C34" t="s">
        <v>370</v>
      </c>
      <c r="D34" t="s">
        <v>371</v>
      </c>
      <c r="E34" t="s">
        <v>372</v>
      </c>
      <c r="I34" t="s">
        <v>373</v>
      </c>
      <c r="J34" s="44" t="s">
        <v>374</v>
      </c>
      <c r="K34" t="s">
        <v>375</v>
      </c>
      <c r="L34" t="s">
        <v>376</v>
      </c>
      <c r="M34" t="s">
        <v>377</v>
      </c>
      <c r="N34" t="s">
        <v>378</v>
      </c>
    </row>
    <row r="35" ht="14.25">
      <c r="C35" s="50" t="s">
        <v>379</v>
      </c>
      <c r="D35" s="44" t="s">
        <v>380</v>
      </c>
      <c r="E35" s="50" t="s">
        <v>381</v>
      </c>
      <c r="I35" t="s">
        <v>382</v>
      </c>
      <c r="J35" s="44" t="s">
        <v>365</v>
      </c>
      <c r="K35" t="s">
        <v>383</v>
      </c>
      <c r="L35" t="s">
        <v>384</v>
      </c>
      <c r="M35" t="s">
        <v>385</v>
      </c>
      <c r="N35" t="s">
        <v>386</v>
      </c>
    </row>
    <row r="36" ht="14.25">
      <c r="C36" s="50" t="s">
        <v>387</v>
      </c>
      <c r="D36" s="44" t="s">
        <v>388</v>
      </c>
      <c r="E36" s="50" t="s">
        <v>389</v>
      </c>
      <c r="I36" t="s">
        <v>390</v>
      </c>
      <c r="J36" t="s">
        <v>380</v>
      </c>
      <c r="K36" t="s">
        <v>390</v>
      </c>
      <c r="L36" t="s">
        <v>264</v>
      </c>
    </row>
    <row r="37" ht="14.25">
      <c r="C37" s="50" t="s">
        <v>391</v>
      </c>
      <c r="D37" s="44" t="s">
        <v>392</v>
      </c>
      <c r="E37" s="50" t="s">
        <v>391</v>
      </c>
      <c r="I37" t="s">
        <v>393</v>
      </c>
      <c r="J37" t="s">
        <v>394</v>
      </c>
      <c r="K37" t="s">
        <v>395</v>
      </c>
      <c r="L37" t="s">
        <v>396</v>
      </c>
    </row>
    <row r="38" ht="14.25">
      <c r="C38" s="50" t="s">
        <v>287</v>
      </c>
      <c r="D38" s="50" t="s">
        <v>288</v>
      </c>
      <c r="E38" s="50" t="s">
        <v>287</v>
      </c>
      <c r="I38" t="s">
        <v>397</v>
      </c>
      <c r="J38" t="s">
        <v>398</v>
      </c>
      <c r="K38" t="s">
        <v>399</v>
      </c>
      <c r="L38" t="s">
        <v>400</v>
      </c>
      <c r="M38" t="s">
        <v>401</v>
      </c>
      <c r="N38" t="s">
        <v>402</v>
      </c>
    </row>
    <row r="39" ht="14.25">
      <c r="C39" t="s">
        <v>403</v>
      </c>
      <c r="D39" t="s">
        <v>404</v>
      </c>
      <c r="E39" t="s">
        <v>405</v>
      </c>
      <c r="I39" t="s">
        <v>379</v>
      </c>
      <c r="J39" t="s">
        <v>380</v>
      </c>
      <c r="K39" t="s">
        <v>381</v>
      </c>
      <c r="L39" t="s">
        <v>406</v>
      </c>
      <c r="M39" t="s">
        <v>407</v>
      </c>
      <c r="N39" t="s">
        <v>406</v>
      </c>
    </row>
    <row r="40" ht="14.25">
      <c r="I40" t="s">
        <v>408</v>
      </c>
      <c r="J40" t="s">
        <v>409</v>
      </c>
      <c r="K40" t="s">
        <v>410</v>
      </c>
      <c r="L40" t="s">
        <v>411</v>
      </c>
      <c r="M40" t="s">
        <v>412</v>
      </c>
      <c r="N40" t="s">
        <v>413</v>
      </c>
    </row>
    <row r="41" ht="14.25">
      <c r="I41" t="s">
        <v>414</v>
      </c>
      <c r="J41" s="31" t="s">
        <v>415</v>
      </c>
      <c r="K41" t="s">
        <v>416</v>
      </c>
      <c r="L41" t="s">
        <v>417</v>
      </c>
      <c r="M41" t="s">
        <v>418</v>
      </c>
      <c r="N41" t="s">
        <v>419</v>
      </c>
    </row>
    <row r="42" ht="14.25">
      <c r="I42" t="s">
        <v>391</v>
      </c>
      <c r="J42" s="44" t="s">
        <v>392</v>
      </c>
      <c r="K42" t="s">
        <v>391</v>
      </c>
      <c r="L42" t="s">
        <v>420</v>
      </c>
      <c r="M42" t="s">
        <v>421</v>
      </c>
      <c r="N42" t="s">
        <v>422</v>
      </c>
    </row>
    <row r="43" ht="14.25">
      <c r="I43" t="s">
        <v>423</v>
      </c>
      <c r="J43" t="s">
        <v>424</v>
      </c>
      <c r="K43" t="s">
        <v>425</v>
      </c>
      <c r="L43" t="s">
        <v>426</v>
      </c>
      <c r="M43" s="31" t="s">
        <v>421</v>
      </c>
      <c r="N43" t="s">
        <v>427</v>
      </c>
    </row>
    <row r="44" ht="14.25">
      <c r="I44" t="s">
        <v>428</v>
      </c>
      <c r="J44" t="s">
        <v>380</v>
      </c>
      <c r="K44" t="s">
        <v>428</v>
      </c>
      <c r="L44" t="s">
        <v>100</v>
      </c>
      <c r="M44" t="s">
        <v>429</v>
      </c>
      <c r="N44" t="s">
        <v>430</v>
      </c>
    </row>
    <row r="45" ht="14.25">
      <c r="I45" t="s">
        <v>431</v>
      </c>
      <c r="J45" t="s">
        <v>415</v>
      </c>
      <c r="K45" t="s">
        <v>432</v>
      </c>
      <c r="L45" t="s">
        <v>433</v>
      </c>
      <c r="M45" s="31" t="s">
        <v>421</v>
      </c>
      <c r="N45" t="s">
        <v>434</v>
      </c>
    </row>
    <row r="46" ht="14.25">
      <c r="I46" t="s">
        <v>435</v>
      </c>
      <c r="J46" t="s">
        <v>371</v>
      </c>
      <c r="K46" t="s">
        <v>436</v>
      </c>
      <c r="L46" t="s">
        <v>433</v>
      </c>
      <c r="M46" s="44" t="s">
        <v>421</v>
      </c>
      <c r="N46" t="s">
        <v>434</v>
      </c>
    </row>
    <row r="47" ht="14.25">
      <c r="I47" t="s">
        <v>437</v>
      </c>
      <c r="J47" s="44" t="s">
        <v>365</v>
      </c>
      <c r="K47" t="s">
        <v>438</v>
      </c>
      <c r="L47" t="s">
        <v>439</v>
      </c>
      <c r="M47" s="44" t="s">
        <v>421</v>
      </c>
      <c r="N47" t="s">
        <v>440</v>
      </c>
    </row>
    <row r="48" ht="14.25">
      <c r="I48" t="s">
        <v>441</v>
      </c>
      <c r="J48" s="44" t="s">
        <v>424</v>
      </c>
      <c r="K48" t="s">
        <v>442</v>
      </c>
      <c r="L48" t="s">
        <v>443</v>
      </c>
      <c r="M48" s="44" t="s">
        <v>421</v>
      </c>
      <c r="N48" t="s">
        <v>444</v>
      </c>
    </row>
    <row r="49" ht="14.25">
      <c r="I49" t="s">
        <v>445</v>
      </c>
      <c r="J49" t="s">
        <v>380</v>
      </c>
      <c r="K49" t="s">
        <v>446</v>
      </c>
      <c r="L49" t="s">
        <v>447</v>
      </c>
      <c r="M49" s="44" t="s">
        <v>421</v>
      </c>
      <c r="N49" t="s">
        <v>448</v>
      </c>
    </row>
    <row r="50" ht="14.25">
      <c r="I50" t="s">
        <v>449</v>
      </c>
      <c r="J50" t="s">
        <v>404</v>
      </c>
      <c r="K50" t="s">
        <v>405</v>
      </c>
      <c r="L50" t="s">
        <v>450</v>
      </c>
      <c r="M50" s="44" t="s">
        <v>421</v>
      </c>
      <c r="N50" t="s">
        <v>451</v>
      </c>
    </row>
    <row r="51" ht="14.25">
      <c r="I51" t="s">
        <v>452</v>
      </c>
      <c r="J51" s="44" t="s">
        <v>404</v>
      </c>
      <c r="K51" t="s">
        <v>453</v>
      </c>
      <c r="L51" t="s">
        <v>454</v>
      </c>
      <c r="M51" s="44" t="s">
        <v>421</v>
      </c>
      <c r="N51" t="s">
        <v>455</v>
      </c>
    </row>
    <row r="52" ht="14.25">
      <c r="I52" t="s">
        <v>456</v>
      </c>
      <c r="J52" t="s">
        <v>457</v>
      </c>
      <c r="K52" t="s">
        <v>458</v>
      </c>
      <c r="L52" t="s">
        <v>459</v>
      </c>
      <c r="M52" s="44" t="s">
        <v>460</v>
      </c>
      <c r="N52" t="s">
        <v>461</v>
      </c>
    </row>
    <row r="53" ht="14.25">
      <c r="I53" t="s">
        <v>462</v>
      </c>
      <c r="J53" s="44" t="s">
        <v>380</v>
      </c>
      <c r="K53" t="s">
        <v>463</v>
      </c>
      <c r="L53" t="s">
        <v>464</v>
      </c>
      <c r="M53" s="44" t="s">
        <v>421</v>
      </c>
      <c r="N53" t="s">
        <v>465</v>
      </c>
    </row>
    <row r="54" ht="14.25">
      <c r="I54" t="s">
        <v>264</v>
      </c>
      <c r="L54" t="s">
        <v>466</v>
      </c>
      <c r="M54" s="44" t="s">
        <v>421</v>
      </c>
      <c r="N54" t="s">
        <v>467</v>
      </c>
    </row>
    <row r="55" ht="14.25">
      <c r="I55" t="s">
        <v>468</v>
      </c>
      <c r="J55" s="31"/>
      <c r="K55" s="31"/>
      <c r="L55" t="s">
        <v>469</v>
      </c>
      <c r="M55" t="s">
        <v>470</v>
      </c>
      <c r="N55" t="s">
        <v>471</v>
      </c>
    </row>
    <row r="56" ht="14.25">
      <c r="I56" t="s">
        <v>289</v>
      </c>
      <c r="J56" t="s">
        <v>290</v>
      </c>
      <c r="K56" t="s">
        <v>291</v>
      </c>
      <c r="L56" t="s">
        <v>472</v>
      </c>
      <c r="M56" t="s">
        <v>473</v>
      </c>
      <c r="N56" t="s">
        <v>474</v>
      </c>
    </row>
    <row r="57" ht="14.25">
      <c r="I57" t="s">
        <v>475</v>
      </c>
      <c r="J57" s="44" t="s">
        <v>179</v>
      </c>
      <c r="K57" t="s">
        <v>476</v>
      </c>
      <c r="L57" t="s">
        <v>477</v>
      </c>
      <c r="M57" s="44" t="s">
        <v>421</v>
      </c>
      <c r="N57" t="s">
        <v>478</v>
      </c>
    </row>
    <row r="58" ht="14.25">
      <c r="I58" t="s">
        <v>479</v>
      </c>
      <c r="J58" t="s">
        <v>480</v>
      </c>
      <c r="K58" t="s">
        <v>481</v>
      </c>
      <c r="L58" t="s">
        <v>482</v>
      </c>
      <c r="M58" t="s">
        <v>473</v>
      </c>
      <c r="N58" t="s">
        <v>483</v>
      </c>
    </row>
    <row r="59" ht="14.25">
      <c r="I59" t="s">
        <v>484</v>
      </c>
      <c r="J59" t="s">
        <v>485</v>
      </c>
      <c r="K59" t="s">
        <v>486</v>
      </c>
    </row>
    <row r="60" ht="14.25">
      <c r="I60" t="s">
        <v>136</v>
      </c>
      <c r="J60" t="s">
        <v>127</v>
      </c>
      <c r="K60" t="s">
        <v>137</v>
      </c>
    </row>
    <row r="61" ht="14.25">
      <c r="I61" t="s">
        <v>487</v>
      </c>
      <c r="J61" t="s">
        <v>488</v>
      </c>
      <c r="K61" t="s">
        <v>489</v>
      </c>
    </row>
    <row r="62" ht="14.25">
      <c r="I62" t="s">
        <v>490</v>
      </c>
      <c r="J62" t="s">
        <v>214</v>
      </c>
      <c r="K62" t="s">
        <v>491</v>
      </c>
    </row>
    <row r="63" ht="14.25">
      <c r="I63" t="s">
        <v>492</v>
      </c>
      <c r="J63" t="s">
        <v>493</v>
      </c>
      <c r="K63" t="s">
        <v>494</v>
      </c>
    </row>
    <row r="64" ht="14.25">
      <c r="I64" t="s">
        <v>495</v>
      </c>
      <c r="J64" t="s">
        <v>496</v>
      </c>
      <c r="K64" t="s">
        <v>497</v>
      </c>
    </row>
    <row r="65" ht="14.25">
      <c r="I65" t="s">
        <v>498</v>
      </c>
      <c r="J65" t="s">
        <v>496</v>
      </c>
      <c r="K65" t="s">
        <v>499</v>
      </c>
    </row>
    <row r="66" ht="14.25">
      <c r="I66" t="s">
        <v>500</v>
      </c>
      <c r="J66" t="s">
        <v>480</v>
      </c>
      <c r="K66" t="s">
        <v>501</v>
      </c>
    </row>
    <row r="67" ht="14.25">
      <c r="I67" t="s">
        <v>502</v>
      </c>
      <c r="J67" t="s">
        <v>503</v>
      </c>
      <c r="K67" t="s">
        <v>504</v>
      </c>
    </row>
    <row r="68" ht="14.25">
      <c r="I68" t="s">
        <v>505</v>
      </c>
      <c r="J68" t="s">
        <v>179</v>
      </c>
      <c r="K68" t="s">
        <v>506</v>
      </c>
    </row>
    <row r="69" ht="14.25">
      <c r="I69" t="s">
        <v>507</v>
      </c>
      <c r="J69" t="s">
        <v>508</v>
      </c>
      <c r="K69" t="s">
        <v>509</v>
      </c>
    </row>
    <row r="70" ht="14.25">
      <c r="I70" t="s">
        <v>510</v>
      </c>
      <c r="J70" t="s">
        <v>511</v>
      </c>
      <c r="K70" t="s">
        <v>512</v>
      </c>
    </row>
    <row r="71" ht="14.25">
      <c r="I71" t="s">
        <v>513</v>
      </c>
      <c r="J71" t="s">
        <v>344</v>
      </c>
      <c r="K71" t="s">
        <v>514</v>
      </c>
    </row>
    <row r="72" ht="14.25">
      <c r="I72" t="s">
        <v>515</v>
      </c>
      <c r="J72" s="44" t="s">
        <v>344</v>
      </c>
      <c r="K72" t="s">
        <v>516</v>
      </c>
    </row>
    <row r="73" ht="14.25">
      <c r="I73" t="s">
        <v>517</v>
      </c>
      <c r="J73" t="s">
        <v>518</v>
      </c>
      <c r="K73" t="s">
        <v>517</v>
      </c>
    </row>
    <row r="74" ht="14.25">
      <c r="I74" t="s">
        <v>519</v>
      </c>
      <c r="J74" t="s">
        <v>179</v>
      </c>
      <c r="K74" t="s">
        <v>520</v>
      </c>
    </row>
    <row r="75" ht="14.25">
      <c r="I75" t="s">
        <v>268</v>
      </c>
      <c r="J75" t="s">
        <v>248</v>
      </c>
      <c r="K75" t="s">
        <v>269</v>
      </c>
    </row>
    <row r="76" ht="14.25">
      <c r="I76" t="s">
        <v>521</v>
      </c>
      <c r="J76" t="s">
        <v>522</v>
      </c>
      <c r="K76" t="s">
        <v>523</v>
      </c>
    </row>
    <row r="77" ht="14.25">
      <c r="I77" t="s">
        <v>264</v>
      </c>
    </row>
    <row r="78" ht="14.25">
      <c r="I78" t="s">
        <v>524</v>
      </c>
    </row>
    <row r="79" ht="14.25">
      <c r="I79" t="s">
        <v>525</v>
      </c>
      <c r="J79" t="s">
        <v>526</v>
      </c>
      <c r="K79" t="s">
        <v>527</v>
      </c>
    </row>
    <row r="80" ht="14.25">
      <c r="I80" t="s">
        <v>528</v>
      </c>
      <c r="J80" t="s">
        <v>529</v>
      </c>
      <c r="K80" t="s">
        <v>530</v>
      </c>
    </row>
    <row r="81" ht="14.25">
      <c r="I81" t="s">
        <v>99</v>
      </c>
      <c r="J81" t="s">
        <v>277</v>
      </c>
      <c r="K81" t="s">
        <v>531</v>
      </c>
    </row>
    <row r="82" ht="14.25">
      <c r="I82" t="s">
        <v>532</v>
      </c>
      <c r="J82" t="s">
        <v>533</v>
      </c>
      <c r="K82" t="s">
        <v>534</v>
      </c>
    </row>
    <row r="83" ht="14.25">
      <c r="I83" t="s">
        <v>210</v>
      </c>
      <c r="J83" t="s">
        <v>211</v>
      </c>
      <c r="K83" t="s">
        <v>212</v>
      </c>
    </row>
    <row r="84" ht="14.25">
      <c r="I84" t="s">
        <v>535</v>
      </c>
      <c r="J84" t="s">
        <v>226</v>
      </c>
      <c r="K84" t="s">
        <v>536</v>
      </c>
    </row>
    <row r="85" ht="14.25">
      <c r="I85" t="s">
        <v>537</v>
      </c>
      <c r="J85" s="44" t="s">
        <v>538</v>
      </c>
      <c r="K85" t="s">
        <v>537</v>
      </c>
    </row>
    <row r="86" ht="14.25">
      <c r="I86" t="s">
        <v>539</v>
      </c>
      <c r="J86" s="44" t="s">
        <v>211</v>
      </c>
      <c r="K86" t="s">
        <v>540</v>
      </c>
    </row>
    <row r="87" ht="14.25">
      <c r="I87" t="s">
        <v>541</v>
      </c>
      <c r="J87" s="44" t="s">
        <v>226</v>
      </c>
      <c r="K87" t="s">
        <v>542</v>
      </c>
    </row>
    <row r="88" ht="14.25">
      <c r="I88" t="s">
        <v>98</v>
      </c>
      <c r="J88" t="s">
        <v>169</v>
      </c>
      <c r="K88" t="s">
        <v>543</v>
      </c>
    </row>
    <row r="89" ht="14.25">
      <c r="I89" t="s">
        <v>544</v>
      </c>
      <c r="J89" t="s">
        <v>545</v>
      </c>
      <c r="K89" t="s">
        <v>544</v>
      </c>
    </row>
    <row r="90" ht="14.25">
      <c r="I90" t="s">
        <v>546</v>
      </c>
      <c r="J90" t="s">
        <v>271</v>
      </c>
      <c r="K90" t="s">
        <v>547</v>
      </c>
    </row>
    <row r="91" ht="14.25">
      <c r="I91" t="s">
        <v>548</v>
      </c>
      <c r="J91" t="s">
        <v>549</v>
      </c>
      <c r="K91" t="s">
        <v>550</v>
      </c>
    </row>
    <row r="92" ht="14.25">
      <c r="I92" t="s">
        <v>551</v>
      </c>
      <c r="J92" t="s">
        <v>331</v>
      </c>
      <c r="K92" t="s">
        <v>552</v>
      </c>
    </row>
    <row r="93" ht="14.25">
      <c r="I93" t="s">
        <v>553</v>
      </c>
      <c r="J93" t="s">
        <v>169</v>
      </c>
      <c r="K93" t="s">
        <v>554</v>
      </c>
    </row>
    <row r="94" ht="14.25">
      <c r="I94" t="s">
        <v>264</v>
      </c>
    </row>
    <row r="95" ht="14.25">
      <c r="I95" t="s">
        <v>555</v>
      </c>
      <c r="J95" s="31"/>
      <c r="K95" s="31"/>
    </row>
    <row r="96" ht="14.25">
      <c r="I96" t="s">
        <v>146</v>
      </c>
      <c r="J96" t="s">
        <v>147</v>
      </c>
      <c r="K96" t="s">
        <v>148</v>
      </c>
    </row>
    <row r="97" ht="14.25">
      <c r="I97" t="s">
        <v>556</v>
      </c>
      <c r="J97" t="s">
        <v>147</v>
      </c>
      <c r="K97" t="s">
        <v>557</v>
      </c>
    </row>
    <row r="98" ht="14.25">
      <c r="I98" t="s">
        <v>200</v>
      </c>
      <c r="J98" t="s">
        <v>201</v>
      </c>
      <c r="K98" t="s">
        <v>202</v>
      </c>
    </row>
    <row r="99" ht="14.25">
      <c r="I99" t="s">
        <v>264</v>
      </c>
    </row>
    <row r="100" ht="14.25">
      <c r="I100" t="s">
        <v>558</v>
      </c>
      <c r="J100" s="31"/>
      <c r="K100" s="31"/>
    </row>
    <row r="101" ht="14.25">
      <c r="I101" t="s">
        <v>559</v>
      </c>
      <c r="J101" s="44" t="s">
        <v>204</v>
      </c>
      <c r="K101" t="s">
        <v>560</v>
      </c>
    </row>
    <row r="102" ht="14.25">
      <c r="I102" t="s">
        <v>561</v>
      </c>
      <c r="J102" t="s">
        <v>562</v>
      </c>
      <c r="K102" t="s">
        <v>563</v>
      </c>
    </row>
    <row r="103" ht="14.25">
      <c r="I103" t="s">
        <v>564</v>
      </c>
      <c r="J103" s="44" t="s">
        <v>204</v>
      </c>
      <c r="K103" t="s">
        <v>565</v>
      </c>
    </row>
    <row r="104" ht="14.25">
      <c r="I104" t="s">
        <v>566</v>
      </c>
      <c r="J104" s="55" t="s">
        <v>204</v>
      </c>
      <c r="K104" t="s">
        <v>567</v>
      </c>
    </row>
    <row r="105" ht="14.25">
      <c r="I105" t="s">
        <v>568</v>
      </c>
      <c r="J105" s="55" t="s">
        <v>248</v>
      </c>
      <c r="K105" t="s">
        <v>569</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bestFit="1" min="1" max="1" width="31.34375"/>
    <col bestFit="1" customWidth="1" min="2" max="2" width="10.54296875"/>
  </cols>
  <sheetData>
    <row r="1" ht="14.25">
      <c r="I1" t="s">
        <v>570</v>
      </c>
      <c r="M1" t="s">
        <v>571</v>
      </c>
    </row>
    <row r="2" ht="14.25">
      <c r="A2" s="57" t="s">
        <v>572</v>
      </c>
      <c r="B2" s="58">
        <v>45173</v>
      </c>
      <c r="I2" t="s">
        <v>573</v>
      </c>
      <c r="J2" t="s">
        <v>574</v>
      </c>
      <c r="M2" t="s">
        <v>575</v>
      </c>
      <c r="N2" t="s">
        <v>576</v>
      </c>
    </row>
    <row r="3" ht="14.25">
      <c r="A3" s="57" t="s">
        <v>577</v>
      </c>
      <c r="B3" s="58">
        <v>45219</v>
      </c>
      <c r="I3">
        <v>1</v>
      </c>
      <c r="J3" t="s">
        <v>578</v>
      </c>
      <c r="M3">
        <v>1</v>
      </c>
      <c r="N3" t="s">
        <v>579</v>
      </c>
    </row>
    <row r="4" ht="14.25">
      <c r="A4" s="57" t="s">
        <v>580</v>
      </c>
      <c r="B4" t="s">
        <v>581</v>
      </c>
      <c r="I4">
        <v>2</v>
      </c>
      <c r="J4" t="s">
        <v>582</v>
      </c>
      <c r="M4">
        <v>2</v>
      </c>
      <c r="N4" t="s">
        <v>583</v>
      </c>
    </row>
    <row r="5" ht="14.25">
      <c r="A5" s="57" t="s">
        <v>584</v>
      </c>
      <c r="B5" s="31" t="s">
        <v>585</v>
      </c>
      <c r="I5">
        <v>3</v>
      </c>
      <c r="J5" t="s">
        <v>586</v>
      </c>
      <c r="M5">
        <v>3</v>
      </c>
      <c r="N5" t="s">
        <v>587</v>
      </c>
    </row>
    <row r="6" ht="14.25">
      <c r="I6">
        <v>4</v>
      </c>
      <c r="J6" t="s">
        <v>588</v>
      </c>
      <c r="M6">
        <v>4</v>
      </c>
      <c r="N6" t="s">
        <v>589</v>
      </c>
    </row>
    <row r="7" ht="14.25">
      <c r="I7">
        <v>5</v>
      </c>
      <c r="J7" t="s">
        <v>590</v>
      </c>
      <c r="M7">
        <v>5</v>
      </c>
      <c r="N7" t="s">
        <v>591</v>
      </c>
    </row>
    <row r="8" ht="16.800000000000001" customHeight="1">
      <c r="I8">
        <v>6</v>
      </c>
      <c r="J8" t="s">
        <v>592</v>
      </c>
      <c r="M8">
        <v>6</v>
      </c>
      <c r="N8" t="s">
        <v>593</v>
      </c>
    </row>
    <row r="9" ht="13.800000000000001" customHeight="1">
      <c r="I9">
        <v>7</v>
      </c>
      <c r="J9" t="s">
        <v>594</v>
      </c>
      <c r="M9">
        <v>7</v>
      </c>
      <c r="N9" t="s">
        <v>595</v>
      </c>
    </row>
    <row r="10" ht="14.25">
      <c r="I10">
        <v>8</v>
      </c>
      <c r="J10" t="s">
        <v>596</v>
      </c>
      <c r="M10">
        <v>8</v>
      </c>
      <c r="N10" t="s">
        <v>597</v>
      </c>
    </row>
    <row r="11" ht="14.25">
      <c r="I11">
        <v>9</v>
      </c>
      <c r="J11" t="s">
        <v>598</v>
      </c>
      <c r="M11">
        <v>9</v>
      </c>
      <c r="N11" t="s">
        <v>599</v>
      </c>
    </row>
    <row r="12" ht="14.25">
      <c r="I12">
        <v>10</v>
      </c>
      <c r="J12" t="s">
        <v>600</v>
      </c>
      <c r="M12">
        <v>10</v>
      </c>
      <c r="N12" t="s">
        <v>601</v>
      </c>
    </row>
    <row r="13" ht="14.25">
      <c r="I13">
        <v>11</v>
      </c>
      <c r="J13" t="s">
        <v>602</v>
      </c>
      <c r="M13">
        <v>11</v>
      </c>
      <c r="N13" t="s">
        <v>603</v>
      </c>
    </row>
    <row r="14" ht="14.25">
      <c r="I14">
        <v>12</v>
      </c>
      <c r="J14" t="s">
        <v>604</v>
      </c>
      <c r="M14">
        <v>12</v>
      </c>
      <c r="N14" t="s">
        <v>605</v>
      </c>
    </row>
    <row r="15" ht="14.25">
      <c r="I15">
        <v>13</v>
      </c>
      <c r="J15" t="s">
        <v>606</v>
      </c>
    </row>
    <row r="16" ht="14.25">
      <c r="I16">
        <v>14</v>
      </c>
      <c r="J16" t="s">
        <v>607</v>
      </c>
    </row>
    <row r="17" ht="14.25">
      <c r="I17">
        <v>15</v>
      </c>
      <c r="J17" t="s">
        <v>608</v>
      </c>
    </row>
    <row r="18" ht="14.25">
      <c r="I18">
        <v>16</v>
      </c>
      <c r="J18" t="s">
        <v>609</v>
      </c>
    </row>
    <row r="19" ht="14.25">
      <c r="I19">
        <v>17</v>
      </c>
      <c r="J19" t="s">
        <v>610</v>
      </c>
    </row>
    <row r="20" ht="14.25">
      <c r="I20">
        <v>18</v>
      </c>
      <c r="J20" t="s">
        <v>611</v>
      </c>
    </row>
    <row r="21" ht="14.25">
      <c r="I21">
        <v>19</v>
      </c>
      <c r="J21" t="s">
        <v>612</v>
      </c>
    </row>
    <row r="22" ht="14.25">
      <c r="I22">
        <v>20</v>
      </c>
      <c r="J22" t="s">
        <v>613</v>
      </c>
    </row>
    <row r="23" ht="14.25">
      <c r="I23">
        <v>21</v>
      </c>
      <c r="J23" t="s">
        <v>614</v>
      </c>
    </row>
    <row r="24" ht="14.25">
      <c r="I24">
        <v>22</v>
      </c>
      <c r="J24" t="s">
        <v>615</v>
      </c>
    </row>
    <row r="25" ht="14.25">
      <c r="I25">
        <v>23</v>
      </c>
      <c r="J25" t="s">
        <v>616</v>
      </c>
    </row>
    <row r="26" ht="14.25">
      <c r="I26">
        <v>24</v>
      </c>
      <c r="J26" t="s">
        <v>617</v>
      </c>
    </row>
    <row r="27" ht="14.25">
      <c r="I27">
        <v>25</v>
      </c>
      <c r="J27" t="s">
        <v>618</v>
      </c>
    </row>
    <row r="28" ht="14.25">
      <c r="I28">
        <v>26</v>
      </c>
      <c r="J28" t="s">
        <v>619</v>
      </c>
    </row>
    <row r="29" ht="14.25">
      <c r="I29">
        <v>27</v>
      </c>
      <c r="J29" t="s">
        <v>620</v>
      </c>
    </row>
    <row r="30" ht="14.25">
      <c r="I30">
        <v>28</v>
      </c>
      <c r="J30" t="s">
        <v>621</v>
      </c>
    </row>
    <row r="31" ht="14.25">
      <c r="I31">
        <v>29</v>
      </c>
      <c r="J31" t="s">
        <v>622</v>
      </c>
    </row>
    <row r="32" ht="14.25">
      <c r="I32">
        <v>30</v>
      </c>
      <c r="J32" t="s">
        <v>623</v>
      </c>
    </row>
    <row r="33" ht="14.25">
      <c r="I33">
        <v>31</v>
      </c>
      <c r="J33" t="s">
        <v>624</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3" disablePrompts="0">
        <x14:dataValidation xr:uid="{005100D4-00F7-46E8-B4B7-00C600EE0005}" type="date" allowBlank="1" errorStyle="stop" imeMode="noControl" operator="between" prompt="Saisir une date" promptTitle="test" showDropDown="0" showErrorMessage="1" showInputMessage="1">
          <x14:formula1>
            <xm:f>44562</xm:f>
          </x14:formula1>
          <x14:formula2>
            <xm:f>51136</xm:f>
          </x14:formula2>
          <xm:sqref>B2</xm:sqref>
        </x14:dataValidation>
        <x14:dataValidation xr:uid="{003E002E-0076-41B4-B0A2-009300CB0014}" type="list" allowBlank="1" errorStyle="stop" imeMode="noControl" operator="between" showDropDown="0" showErrorMessage="1" showInputMessage="1">
          <x14:formula1>
            <xm:f>"Oui,Non"</xm:f>
          </x14:formula1>
          <xm:sqref>B4</xm:sqref>
        </x14:dataValidation>
        <x14:dataValidation xr:uid="{007100AD-002A-4675-8CC5-00C9005C00D8}" type="list" allowBlank="1" errorStyle="stop" imeMode="noControl" operator="between" showDropDown="0" showErrorMessage="1" showInputMessage="1">
          <x14:formula1>
            <xm:f>"Oui,Non"</xm:f>
          </x14:formula1>
          <xm:sqref>B5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ONLYOFFICE/8.1.1.27</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9</cp:revision>
  <dcterms:modified xsi:type="dcterms:W3CDTF">2024-07-23T14:17:13Z</dcterms:modified>
</cp:coreProperties>
</file>